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updateLinks="never"/>
  <mc:AlternateContent xmlns:mc="http://schemas.openxmlformats.org/markup-compatibility/2006">
    <mc:Choice Requires="x15">
      <x15ac:absPath xmlns:x15ac="http://schemas.microsoft.com/office/spreadsheetml/2010/11/ac" url="C:\Users\Marco\Desktop\"/>
    </mc:Choice>
  </mc:AlternateContent>
  <xr:revisionPtr revIDLastSave="0" documentId="13_ncr:1_{27E59972-47F8-4D36-8994-427007679A9B}" xr6:coauthVersionLast="47" xr6:coauthVersionMax="47" xr10:uidLastSave="{00000000-0000-0000-0000-000000000000}"/>
  <bookViews>
    <workbookView xWindow="-120" yWindow="-120" windowWidth="29040" windowHeight="15840" xr2:uid="{00000000-000D-0000-FFFF-FFFF00000000}"/>
  </bookViews>
  <sheets>
    <sheet name="RUF" sheetId="4" r:id="rId1"/>
    <sheet name="DATI" sheetId="3" state="hidden" r:id="rId2"/>
    <sheet name="Formule" sheetId="5" state="hidden" r:id="rId3"/>
  </sheets>
  <externalReferences>
    <externalReference r:id="rId4"/>
  </externalReferences>
  <definedNames>
    <definedName name="artnorme">[1]Elenco!$F$3:$F$31</definedName>
    <definedName name="artvincolo">[1]Elenco!$O$3:$O$10</definedName>
    <definedName name="atti">[1]Elenco!$D$2:$D$7</definedName>
    <definedName name="Bagno">[1]Elenco!$E$2:$E$3</definedName>
    <definedName name="particella">[1]Elenco!$B$2:$B$3</definedName>
    <definedName name="sino">[1]Elenco!$A$2:$A$3</definedName>
    <definedName name="variabili">[1]Elenco!$C$2:$C$6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3" l="1"/>
  <c r="D14" i="3" s="1"/>
  <c r="D17" i="3"/>
  <c r="D16" i="3"/>
  <c r="E17" i="3"/>
  <c r="D7" i="3" l="1"/>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 i="5"/>
  <c r="B4" i="5"/>
  <c r="B5" i="5"/>
  <c r="B6" i="5"/>
  <c r="B7" i="5"/>
  <c r="B8" i="5"/>
  <c r="B9" i="5"/>
  <c r="B10" i="5"/>
  <c r="B11" i="5"/>
  <c r="B12" i="5"/>
  <c r="B13" i="5"/>
  <c r="B14" i="5"/>
  <c r="B15" i="5"/>
  <c r="G15" i="5" s="1"/>
  <c r="B16" i="5"/>
  <c r="G16" i="5" s="1"/>
  <c r="B17" i="5"/>
  <c r="G17" i="5" s="1"/>
  <c r="B18" i="5"/>
  <c r="G18" i="5" s="1"/>
  <c r="B19" i="5"/>
  <c r="G19" i="5" s="1"/>
  <c r="B20" i="5"/>
  <c r="G20" i="5" s="1"/>
  <c r="B21" i="5"/>
  <c r="G21" i="5" s="1"/>
  <c r="B22" i="5"/>
  <c r="G22" i="5" s="1"/>
  <c r="B23" i="5"/>
  <c r="G23" i="5" s="1"/>
  <c r="B24" i="5"/>
  <c r="B25" i="5"/>
  <c r="B26" i="5"/>
  <c r="B27" i="5"/>
  <c r="B28" i="5"/>
  <c r="B29" i="5"/>
  <c r="B30" i="5"/>
  <c r="B31" i="5"/>
  <c r="B32" i="5"/>
  <c r="B33" i="5"/>
  <c r="B34" i="5"/>
  <c r="B35" i="5"/>
  <c r="B36" i="5"/>
  <c r="B37" i="5"/>
  <c r="B3" i="5"/>
  <c r="D8" i="3" l="1"/>
  <c r="D9" i="3" s="1"/>
  <c r="D70" i="4" l="1"/>
  <c r="C17" i="3"/>
  <c r="C16" i="3"/>
  <c r="D3" i="3"/>
  <c r="D4" i="3" s="1"/>
  <c r="P66" i="4"/>
  <c r="D2" i="3" l="1"/>
  <c r="F84" i="4"/>
  <c r="M84" i="4"/>
  <c r="L84" i="4"/>
  <c r="K84" i="4"/>
  <c r="J84" i="4"/>
  <c r="K57" i="4"/>
  <c r="I84" i="4" l="1"/>
  <c r="H84" i="4"/>
  <c r="G84" i="4"/>
  <c r="K82" i="4"/>
  <c r="K86" i="4" s="1"/>
  <c r="L82" i="4"/>
  <c r="L86" i="4" s="1"/>
  <c r="M82" i="4"/>
  <c r="M86" i="4" s="1"/>
  <c r="N82" i="4"/>
  <c r="P82" i="4"/>
  <c r="H82" i="4"/>
  <c r="I82" i="4"/>
  <c r="J82" i="4"/>
  <c r="J86" i="4" s="1"/>
  <c r="F82" i="4"/>
  <c r="G82" i="4"/>
  <c r="G86" i="4" l="1"/>
  <c r="F86" i="4"/>
  <c r="H86" i="4"/>
  <c r="G4" i="5"/>
  <c r="G5" i="5"/>
  <c r="G6" i="5"/>
  <c r="G7" i="5"/>
  <c r="G8" i="5"/>
  <c r="G9" i="5"/>
  <c r="G10" i="5"/>
  <c r="G11" i="5"/>
  <c r="G12" i="5"/>
  <c r="G13" i="5"/>
  <c r="G14" i="5"/>
  <c r="G3" i="5"/>
  <c r="I3" i="5" l="1"/>
  <c r="I8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Marco Ufficio Tecnico</author>
    <author>Marco Magnani</author>
    <author>Tecnico Utente</author>
    <author>Comune</author>
  </authors>
  <commentList>
    <comment ref="M9" authorId="0" shapeId="0" xr:uid="{00000000-0006-0000-0000-000001000000}">
      <text>
        <r>
          <rPr>
            <sz val="9"/>
            <color indexed="81"/>
            <rFont val="Tahoma"/>
            <family val="2"/>
          </rPr>
          <t>Si veda l'art. 8 bis delle Norme di Attuazione del P.R.G.</t>
        </r>
      </text>
    </comment>
    <comment ref="M11" authorId="0" shapeId="0" xr:uid="{00000000-0006-0000-0000-000002000000}">
      <text>
        <r>
          <rPr>
            <sz val="9"/>
            <color indexed="81"/>
            <rFont val="Tahoma"/>
            <family val="2"/>
          </rPr>
          <t xml:space="preserve">Cliccare su:
</t>
        </r>
        <r>
          <rPr>
            <b/>
            <sz val="9"/>
            <color indexed="81"/>
            <rFont val="Tahoma"/>
            <family val="2"/>
          </rPr>
          <t>Codice dell'urbanistica e dell'edilizia</t>
        </r>
      </text>
    </comment>
    <comment ref="C13" authorId="0" shapeId="0" xr:uid="{00000000-0006-0000-0000-000003000000}">
      <text>
        <r>
          <rPr>
            <sz val="10"/>
            <color indexed="81"/>
            <rFont val="Tahoma"/>
            <family val="2"/>
          </rPr>
          <t>S.U.N. come definita dall'art. 3 comma 6 lettera n) del Regolamento esecuitivo della L.P. 15/2015</t>
        </r>
      </text>
    </comment>
    <comment ref="M17" authorId="1" shapeId="0" xr:uid="{00000000-0006-0000-0000-000004000000}">
      <text>
        <r>
          <rPr>
            <sz val="9"/>
            <color indexed="81"/>
            <rFont val="Tahoma"/>
            <family val="2"/>
          </rPr>
          <t>Regolamento Acquedotto</t>
        </r>
      </text>
    </comment>
    <comment ref="N17" authorId="1" shapeId="0" xr:uid="{00000000-0006-0000-0000-000005000000}">
      <text>
        <r>
          <rPr>
            <sz val="9"/>
            <color indexed="81"/>
            <rFont val="Tahoma"/>
            <family val="2"/>
          </rPr>
          <t>Regolamento Fognatura</t>
        </r>
      </text>
    </comment>
    <comment ref="M21" authorId="0" shapeId="0" xr:uid="{00000000-0006-0000-0000-000006000000}">
      <text>
        <r>
          <rPr>
            <b/>
            <sz val="10"/>
            <color indexed="81"/>
            <rFont val="Tahoma"/>
            <family val="2"/>
          </rPr>
          <t>Articolo 13</t>
        </r>
        <r>
          <rPr>
            <sz val="10"/>
            <color indexed="81"/>
            <rFont val="Tahoma"/>
            <family val="2"/>
          </rPr>
          <t xml:space="preserve"> del regolamento attuativo LP 15/2015
</t>
        </r>
        <r>
          <rPr>
            <i/>
            <sz val="10"/>
            <color indexed="81"/>
            <rFont val="Tahoma"/>
            <family val="2"/>
          </rPr>
          <t>Il numero di posti auto derivante dall'applicazione dello standard è determinato al pieno raggiungimento della misura di superficie (SUN) indicata nella tabella A. In ogni caso è sempre assicurata la presenza di almeno un posto auto.</t>
        </r>
      </text>
    </comment>
    <comment ref="O29" authorId="0" shapeId="0" xr:uid="{00000000-0006-0000-0000-000007000000}">
      <text>
        <r>
          <rPr>
            <sz val="10"/>
            <color indexed="81"/>
            <rFont val="Tahoma"/>
            <family val="2"/>
          </rPr>
          <t>Piano Comunale di Classificazione Acustica</t>
        </r>
      </text>
    </comment>
    <comment ref="C31" authorId="2" shapeId="0" xr:uid="{00000000-0006-0000-0000-000008000000}">
      <text>
        <r>
          <rPr>
            <sz val="9"/>
            <color indexed="81"/>
            <rFont val="Tahoma"/>
            <family val="2"/>
          </rPr>
          <t>elaborati/relazione energetica relativi ai requisiti di prestazione energetica di cui all’articolo 4, commi 3-4-5 dPP 11-13/2009</t>
        </r>
      </text>
    </comment>
    <comment ref="C33" authorId="1" shapeId="0" xr:uid="{00000000-0006-0000-0000-000009000000}">
      <text>
        <r>
          <rPr>
            <sz val="9"/>
            <color indexed="81"/>
            <rFont val="Tahoma"/>
            <family val="2"/>
          </rPr>
          <t xml:space="preserve">Ai sensi del punto 2 dell’Allegato alla deliberazione della Giunta provinciale n. 1765 di data 27 agosto 2012, l’adeguamento alle linee guida per le predisposizioni dei collegamenti in fibra ottica all’interno degli edifici risulta obbligatorio nei seguenti casi:
- interventi di nuova costruzione, compresi gli ampliamenti (sono esclusi gli ampliamenti per volumi tecnici e gli interventi di isolazione degli edifici per il risparmio energetico);
- interventi di ristrutturazione edilizia per quanto riguarda la parte interessata;
- interventi di sostituzione edilizia e di demolizione con ricostruzione.
</t>
        </r>
      </text>
    </comment>
    <comment ref="O39" authorId="2" shapeId="0" xr:uid="{00000000-0006-0000-0000-00000A000000}">
      <text>
        <r>
          <rPr>
            <sz val="9"/>
            <color indexed="81"/>
            <rFont val="Tahoma"/>
            <family val="2"/>
          </rPr>
          <t>Il colore giallo identifica le aree soggette ad obbligo di autorizzazione</t>
        </r>
      </text>
    </comment>
    <comment ref="M43" authorId="2" shapeId="0" xr:uid="{00000000-0006-0000-0000-00000B000000}">
      <text>
        <r>
          <rPr>
            <b/>
            <sz val="9"/>
            <color indexed="81"/>
            <rFont val="Tahoma"/>
            <family val="2"/>
          </rPr>
          <t>DPR 01/08/2011 n. 151</t>
        </r>
        <r>
          <rPr>
            <sz val="9"/>
            <color indexed="81"/>
            <rFont val="Tahoma"/>
            <family val="2"/>
          </rPr>
          <t xml:space="preserve">
</t>
        </r>
      </text>
    </comment>
    <comment ref="O43" authorId="2" shapeId="0" xr:uid="{00000000-0006-0000-0000-00000C000000}">
      <text>
        <r>
          <rPr>
            <sz val="9"/>
            <color indexed="81"/>
            <rFont val="Tahoma"/>
            <family val="2"/>
          </rPr>
          <t>Cercare la struttura "Servizio antincendi e protezione civile" ed argomento "Prevenzione incendi</t>
        </r>
        <r>
          <rPr>
            <b/>
            <sz val="9"/>
            <color indexed="81"/>
            <rFont val="Tahoma"/>
            <family val="2"/>
          </rPr>
          <t>"</t>
        </r>
      </text>
    </comment>
    <comment ref="C45" authorId="2" shapeId="0" xr:uid="{00000000-0006-0000-0000-00000D000000}">
      <text>
        <r>
          <rPr>
            <b/>
            <sz val="9"/>
            <color indexed="81"/>
            <rFont val="Tahoma"/>
            <family val="2"/>
          </rPr>
          <t>OBBLIGATORIO NEI SEGUENTI CASI:</t>
        </r>
        <r>
          <rPr>
            <sz val="9"/>
            <color indexed="81"/>
            <rFont val="Tahoma"/>
            <family val="2"/>
          </rPr>
          <t xml:space="preserve">
</t>
        </r>
        <r>
          <rPr>
            <sz val="8"/>
            <color indexed="81"/>
            <rFont val="Tahoma"/>
            <family val="2"/>
          </rPr>
          <t>Edifici ad uso civile: per tutte le utenze condominiali che abbiano Potenza impegnata superiore a 6 kW e per unità abitative aventi almeno una delle seguenti caratteristiche: superficie maggiore di 400 m2; potenza impegnata superiore a 6 kW.
Edifici adibiti ad attività produttive, commercio, terziario ed altri usi: quando le utenze sono alimentate a tensione superiore a 1.000 V (in questo caso devono essere progettate anche le parti in bassa tensione), quando la superficie è maggiore di 200 m2 o quando le utenze sono alimentate in bassa tensione con potenza impegnata superiore a 6 kW.
Unità immobiliari generiche: quando l’unità immobiliare è provvista, anche parzialmente, di ambienti soggetti a normativa specifica, ovvero locali ad uso medico, luoghi con pericolo d’esplosione, ambienti a maggior rischio in caso d’incendio.</t>
        </r>
        <r>
          <rPr>
            <b/>
            <sz val="9"/>
            <color indexed="81"/>
            <rFont val="Tahoma"/>
            <family val="2"/>
          </rPr>
          <t xml:space="preserve">
</t>
        </r>
      </text>
    </comment>
    <comment ref="O45" authorId="2" shapeId="0" xr:uid="{00000000-0006-0000-0000-00000E000000}">
      <text>
        <r>
          <rPr>
            <sz val="9"/>
            <color indexed="81"/>
            <rFont val="Tahoma"/>
            <family val="2"/>
          </rPr>
          <t>Cercare la struttura "Servizio antincendi e protezione civile" ed argomento "Prevenzione incendi</t>
        </r>
        <r>
          <rPr>
            <b/>
            <sz val="9"/>
            <color indexed="81"/>
            <rFont val="Tahoma"/>
            <family val="2"/>
          </rPr>
          <t>"</t>
        </r>
      </text>
    </comment>
    <comment ref="A52" authorId="2" shapeId="0" xr:uid="{00000000-0006-0000-0000-00000F000000}">
      <text>
        <r>
          <rPr>
            <b/>
            <sz val="10"/>
            <color indexed="81"/>
            <rFont val="Tahoma"/>
            <family val="2"/>
          </rPr>
          <t>Sito Web del Comune di Ruffrè - Mendola</t>
        </r>
        <r>
          <rPr>
            <sz val="10"/>
            <color indexed="81"/>
            <rFont val="Tahoma"/>
            <family val="2"/>
          </rPr>
          <t xml:space="preserve">
E' possibile scaricare tutti i regolamenti e planimetrie in materia urbanistica, acustica e reti tecnologiche. Oltre a tutta la modulistica per le relative richieste, nonché i dati come ad esempio l'IBAN per i versamenti dovuti</t>
        </r>
      </text>
    </comment>
    <comment ref="B52" authorId="2" shapeId="0" xr:uid="{00000000-0006-0000-0000-000010000000}">
      <text>
        <r>
          <rPr>
            <b/>
            <sz val="10"/>
            <color indexed="81"/>
            <rFont val="Tahoma"/>
            <family val="2"/>
          </rPr>
          <t>Piano Regolatore Comunale:</t>
        </r>
        <r>
          <rPr>
            <sz val="10"/>
            <color indexed="81"/>
            <rFont val="Tahoma"/>
            <family val="2"/>
          </rPr>
          <t xml:space="preserve">
Strumento urbanistico comunale dove reperire planimetrie e norme relative a norme, diposizioni e vincoli urbanistici vigenti sul territorio</t>
        </r>
      </text>
    </comment>
    <comment ref="D52" authorId="2" shapeId="0" xr:uid="{00000000-0006-0000-0000-000011000000}">
      <text>
        <r>
          <rPr>
            <b/>
            <sz val="10"/>
            <color indexed="81"/>
            <rFont val="Tahoma"/>
            <family val="2"/>
          </rPr>
          <t>Regolamento Edilizio Comunale:</t>
        </r>
        <r>
          <rPr>
            <sz val="10"/>
            <color indexed="81"/>
            <rFont val="Tahoma"/>
            <family val="2"/>
          </rPr>
          <t xml:space="preserve">
Regolamento edilizio contente le norme che disciplinano l'attività edilizia nel Comune insieme al P.R.G.</t>
        </r>
      </text>
    </comment>
    <comment ref="E52" authorId="2" shapeId="0" xr:uid="{00000000-0006-0000-0000-000012000000}">
      <text>
        <r>
          <rPr>
            <b/>
            <sz val="9"/>
            <color indexed="81"/>
            <rFont val="Tahoma"/>
            <family val="2"/>
          </rPr>
          <t>LEGGE PROVINCIALE 4 agosto 2015, n. 15</t>
        </r>
        <r>
          <rPr>
            <sz val="9"/>
            <color indexed="81"/>
            <rFont val="Tahoma"/>
            <family val="2"/>
          </rPr>
          <t xml:space="preserve">
Legge Provinciale per il governo del territorio, contenente la disciplina delle norme valevoli su tutto il territorio provinciale a cui il P.R.G. e R.E.C. sono subordinati</t>
        </r>
      </text>
    </comment>
    <comment ref="G52" authorId="2" shapeId="0" xr:uid="{00000000-0006-0000-0000-000013000000}">
      <text>
        <r>
          <rPr>
            <b/>
            <sz val="9"/>
            <color indexed="81"/>
            <rFont val="Tahoma"/>
            <family val="2"/>
          </rPr>
          <t>REGOLAMENTO ESECUTIVO LEGGE PROVINCIALE 4 agosto 2015, n. 15</t>
        </r>
        <r>
          <rPr>
            <sz val="9"/>
            <color indexed="81"/>
            <rFont val="Tahoma"/>
            <family val="2"/>
          </rPr>
          <t xml:space="preserve">
Regolamento esecutivo della Legge Provinciale per il governo del territorio 4 agosto 2015, n. 15</t>
        </r>
      </text>
    </comment>
    <comment ref="L52" authorId="2" shapeId="0" xr:uid="{00000000-0006-0000-0000-000014000000}">
      <text>
        <r>
          <rPr>
            <sz val="9"/>
            <color indexed="81"/>
            <rFont val="Tahoma"/>
            <family val="2"/>
          </rPr>
          <t xml:space="preserve">Raccolta di normative, circolari e provvedimenti attuativi </t>
        </r>
        <r>
          <rPr>
            <b/>
            <sz val="9"/>
            <color indexed="81"/>
            <rFont val="Tahoma"/>
            <family val="2"/>
          </rPr>
          <t>Provinciali</t>
        </r>
        <r>
          <rPr>
            <sz val="9"/>
            <color indexed="81"/>
            <rFont val="Tahoma"/>
            <family val="2"/>
          </rPr>
          <t xml:space="preserve"> in materia di urbanistica valevoli su tutto il territorio provinciale</t>
        </r>
      </text>
    </comment>
    <comment ref="O52" authorId="2" shapeId="0" xr:uid="{00000000-0006-0000-0000-000015000000}">
      <text>
        <r>
          <rPr>
            <b/>
            <sz val="10"/>
            <color indexed="81"/>
            <rFont val="Tahoma"/>
            <family val="2"/>
          </rPr>
          <t xml:space="preserve">Portale cartografico della Provincia Autonoma di Trento: 
</t>
        </r>
        <r>
          <rPr>
            <sz val="10"/>
            <color indexed="81"/>
            <rFont val="Tahoma"/>
            <family val="2"/>
          </rPr>
          <t>Portale dove reperire tutte le cartografie relative ai piani sovracomunali mediante l'apposita legenda presente all'interno del portale.</t>
        </r>
      </text>
    </comment>
    <comment ref="P52" authorId="0" shapeId="0" xr:uid="{00000000-0006-0000-0000-000016000000}">
      <text>
        <r>
          <rPr>
            <sz val="9"/>
            <color indexed="81"/>
            <rFont val="Tahoma"/>
            <family val="2"/>
          </rPr>
          <t>Piano Urbanistico Provinciale</t>
        </r>
      </text>
    </comment>
    <comment ref="A62" authorId="2" shapeId="0" xr:uid="{00000000-0006-0000-0000-000017000000}">
      <text>
        <r>
          <rPr>
            <sz val="9"/>
            <color indexed="81"/>
            <rFont val="Tahoma"/>
            <family val="2"/>
          </rPr>
          <t xml:space="preserve">Art. 3 comma 4 lett. d) regolamento di esecuzione L.P. 15/2015:
</t>
        </r>
        <r>
          <rPr>
            <b/>
            <sz val="9"/>
            <color indexed="81"/>
            <rFont val="Tahoma"/>
            <family val="2"/>
          </rPr>
          <t>Superficie</t>
        </r>
        <r>
          <rPr>
            <sz val="9"/>
            <color indexed="81"/>
            <rFont val="Tahoma"/>
            <family val="2"/>
          </rPr>
          <t xml:space="preserve"> reale di una porzione di territorio destinata all'edificazione, escluse le aree destinate alle dotazioni territoriali
(EX lotto edificabile)</t>
        </r>
      </text>
    </comment>
    <comment ref="F62" authorId="0" shapeId="0" xr:uid="{00000000-0006-0000-0000-000018000000}">
      <text>
        <r>
          <rPr>
            <sz val="10"/>
            <color indexed="81"/>
            <rFont val="Tahoma"/>
            <family val="2"/>
          </rPr>
          <t>Definita dall'art. 3 comma 6 lett. f) del regolamento di esecuzione L.P. 15/2015</t>
        </r>
        <r>
          <rPr>
            <b/>
            <sz val="10"/>
            <color indexed="81"/>
            <rFont val="Tahoma"/>
            <family val="2"/>
          </rPr>
          <t xml:space="preserve">
</t>
        </r>
      </text>
    </comment>
    <comment ref="M62" authorId="3" shapeId="0" xr:uid="{00000000-0006-0000-0000-000019000000}">
      <text>
        <r>
          <rPr>
            <sz val="9"/>
            <color indexed="81"/>
            <rFont val="Tahoma"/>
            <family val="2"/>
          </rPr>
          <t>Se nuova costruzione indicare</t>
        </r>
        <r>
          <rPr>
            <b/>
            <sz val="9"/>
            <color indexed="81"/>
            <rFont val="Tahoma"/>
            <family val="2"/>
          </rPr>
          <t xml:space="preserve"> "0"</t>
        </r>
      </text>
    </comment>
    <comment ref="A64" authorId="0" shapeId="0" xr:uid="{00000000-0006-0000-0000-00001A000000}">
      <text>
        <r>
          <rPr>
            <b/>
            <sz val="10"/>
            <color indexed="81"/>
            <rFont val="Tahoma"/>
            <family val="2"/>
          </rPr>
          <t>S</t>
        </r>
        <r>
          <rPr>
            <sz val="10"/>
            <color indexed="81"/>
            <rFont val="Tahoma"/>
            <family val="2"/>
          </rPr>
          <t xml:space="preserve">uperficie </t>
        </r>
        <r>
          <rPr>
            <b/>
            <sz val="10"/>
            <color indexed="81"/>
            <rFont val="Tahoma"/>
            <family val="2"/>
          </rPr>
          <t>U</t>
        </r>
        <r>
          <rPr>
            <sz val="10"/>
            <color indexed="81"/>
            <rFont val="Tahoma"/>
            <family val="2"/>
          </rPr>
          <t xml:space="preserve">tile </t>
        </r>
        <r>
          <rPr>
            <b/>
            <sz val="10"/>
            <color indexed="81"/>
            <rFont val="Tahoma"/>
            <family val="2"/>
          </rPr>
          <t>N</t>
        </r>
        <r>
          <rPr>
            <sz val="10"/>
            <color indexed="81"/>
            <rFont val="Tahoma"/>
            <family val="2"/>
          </rPr>
          <t xml:space="preserve">etta, come definita dall'art. 3 comma 6 lett. n) del regolamento di esecuzione L.P. 15/2015, in caso di nuova costruzione indicare </t>
        </r>
        <r>
          <rPr>
            <b/>
            <sz val="10"/>
            <color indexed="81"/>
            <rFont val="Tahoma"/>
            <family val="2"/>
          </rPr>
          <t xml:space="preserve">"0"
</t>
        </r>
      </text>
    </comment>
    <comment ref="F64" authorId="0" shapeId="0" xr:uid="{00000000-0006-0000-0000-00001B000000}">
      <text>
        <r>
          <rPr>
            <sz val="10"/>
            <color indexed="81"/>
            <rFont val="Tahoma"/>
            <family val="2"/>
          </rPr>
          <t>Definita dall'art. 3 comma 6 lett. g) del regolamento di esecuzione L.P. 15/2015</t>
        </r>
        <r>
          <rPr>
            <b/>
            <sz val="10"/>
            <color indexed="81"/>
            <rFont val="Tahoma"/>
            <family val="2"/>
          </rPr>
          <t xml:space="preserve">
</t>
        </r>
      </text>
    </comment>
    <comment ref="M64" authorId="2" shapeId="0" xr:uid="{00000000-0006-0000-0000-00001C000000}">
      <text>
        <r>
          <rPr>
            <sz val="9"/>
            <color indexed="81"/>
            <rFont val="Tahoma"/>
            <family val="2"/>
          </rPr>
          <t xml:space="preserve">Se non vi è ampliamento indicare </t>
        </r>
        <r>
          <rPr>
            <b/>
            <sz val="9"/>
            <color indexed="81"/>
            <rFont val="Tahoma"/>
            <family val="2"/>
          </rPr>
          <t>"0"</t>
        </r>
      </text>
    </comment>
    <comment ref="A66" authorId="0" shapeId="0" xr:uid="{00000000-0006-0000-0000-00001D000000}">
      <text>
        <r>
          <rPr>
            <sz val="9"/>
            <color indexed="81"/>
            <rFont val="Tahoma"/>
            <family val="2"/>
          </rPr>
          <t xml:space="preserve">Solo </t>
        </r>
        <r>
          <rPr>
            <b/>
            <sz val="9"/>
            <color indexed="81"/>
            <rFont val="Tahoma"/>
            <family val="2"/>
          </rPr>
          <t xml:space="preserve">SUN </t>
        </r>
        <r>
          <rPr>
            <sz val="9"/>
            <color indexed="81"/>
            <rFont val="Tahoma"/>
            <family val="2"/>
          </rPr>
          <t>di nuova realizzazione (nuove costruzioni e ampliamenti)</t>
        </r>
      </text>
    </comment>
    <comment ref="F66" authorId="0" shapeId="0" xr:uid="{00000000-0006-0000-0000-00001E000000}">
      <text>
        <r>
          <rPr>
            <sz val="10"/>
            <color indexed="81"/>
            <rFont val="Tahoma"/>
            <family val="2"/>
          </rPr>
          <t>Definita dall'art. 3 comma 6 lett. h) del regolamento di esecuzione L.P. 15/2015</t>
        </r>
        <r>
          <rPr>
            <b/>
            <sz val="10"/>
            <color indexed="81"/>
            <rFont val="Tahoma"/>
            <family val="2"/>
          </rPr>
          <t xml:space="preserve">
</t>
        </r>
      </text>
    </comment>
    <comment ref="A68" authorId="0" shapeId="0" xr:uid="{00000000-0006-0000-0000-00001F000000}">
      <text>
        <r>
          <rPr>
            <sz val="9"/>
            <color indexed="81"/>
            <rFont val="Tahoma"/>
            <family val="2"/>
          </rPr>
          <t>Solo</t>
        </r>
        <r>
          <rPr>
            <b/>
            <sz val="9"/>
            <color indexed="81"/>
            <rFont val="Tahoma"/>
            <family val="2"/>
          </rPr>
          <t xml:space="preserve"> SUN </t>
        </r>
        <r>
          <rPr>
            <sz val="9"/>
            <color indexed="81"/>
            <rFont val="Tahoma"/>
            <family val="2"/>
          </rPr>
          <t>relativa a</t>
        </r>
        <r>
          <rPr>
            <b/>
            <sz val="9"/>
            <color indexed="81"/>
            <rFont val="Tahoma"/>
            <family val="2"/>
          </rPr>
          <t xml:space="preserve"> </t>
        </r>
        <r>
          <rPr>
            <sz val="9"/>
            <color indexed="81"/>
            <rFont val="Tahoma"/>
            <family val="2"/>
          </rPr>
          <t>cambi di destinazione d'uso</t>
        </r>
      </text>
    </comment>
    <comment ref="F68" authorId="0" shapeId="0" xr:uid="{00000000-0006-0000-0000-000020000000}">
      <text>
        <r>
          <rPr>
            <sz val="10"/>
            <color indexed="81"/>
            <rFont val="Tahoma"/>
            <family val="2"/>
          </rPr>
          <t xml:space="preserve">Regolamento Edilizio Comunale </t>
        </r>
        <r>
          <rPr>
            <b/>
            <sz val="10"/>
            <color indexed="81"/>
            <rFont val="Tahoma"/>
            <family val="2"/>
          </rPr>
          <t>Art. 46 e 47</t>
        </r>
        <r>
          <rPr>
            <sz val="10"/>
            <color indexed="81"/>
            <rFont val="Tahoma"/>
            <family val="2"/>
          </rPr>
          <t xml:space="preserve">
DIMENSIONI MINIME DEI LOCALI E DELLE APERTURE
</t>
        </r>
      </text>
    </comment>
    <comment ref="A70" authorId="0" shapeId="0" xr:uid="{00000000-0006-0000-0000-000021000000}">
      <text>
        <r>
          <rPr>
            <b/>
            <sz val="9"/>
            <color indexed="81"/>
            <rFont val="Tahoma"/>
            <family val="2"/>
          </rPr>
          <t xml:space="preserve">SUN </t>
        </r>
        <r>
          <rPr>
            <sz val="9"/>
            <color indexed="81"/>
            <rFont val="Tahoma"/>
            <family val="2"/>
          </rPr>
          <t>complessiva del singolo edificio (se il progetto prevede più edifici compilare il presente modello per ogni edificio)</t>
        </r>
      </text>
    </comment>
    <comment ref="F70" authorId="0" shapeId="0" xr:uid="{00000000-0006-0000-0000-000022000000}">
      <text>
        <r>
          <rPr>
            <sz val="10"/>
            <color indexed="81"/>
            <rFont val="Tahoma"/>
            <family val="2"/>
          </rPr>
          <t xml:space="preserve">Regolamento Edilizio Comunale </t>
        </r>
        <r>
          <rPr>
            <b/>
            <sz val="10"/>
            <color indexed="81"/>
            <rFont val="Tahoma"/>
            <family val="2"/>
          </rPr>
          <t>Art. 46 e 47</t>
        </r>
        <r>
          <rPr>
            <sz val="10"/>
            <color indexed="81"/>
            <rFont val="Tahoma"/>
            <family val="2"/>
          </rPr>
          <t xml:space="preserve">
DIMENSIONI MINIME DEI LOCALI E DELLE APERTURE
</t>
        </r>
      </text>
    </comment>
    <comment ref="A72" authorId="0" shapeId="0" xr:uid="{00000000-0006-0000-0000-000023000000}">
      <text>
        <r>
          <rPr>
            <sz val="10"/>
            <color indexed="81"/>
            <rFont val="Tahoma"/>
            <family val="2"/>
          </rPr>
          <t>Le unità immobiliari devono rispettare le superfici minime stabilite dagli articoli</t>
        </r>
        <r>
          <rPr>
            <b/>
            <sz val="10"/>
            <color indexed="81"/>
            <rFont val="Tahoma"/>
            <family val="2"/>
          </rPr>
          <t xml:space="preserve"> 45 e 47</t>
        </r>
        <r>
          <rPr>
            <sz val="10"/>
            <color indexed="81"/>
            <rFont val="Tahoma"/>
            <family val="2"/>
          </rPr>
          <t xml:space="preserve"> del Regolamento Edilizio Comunale
</t>
        </r>
      </text>
    </comment>
    <comment ref="F72" authorId="0" shapeId="0" xr:uid="{00000000-0006-0000-0000-000024000000}">
      <text>
        <r>
          <rPr>
            <sz val="10"/>
            <color indexed="81"/>
            <rFont val="Tahoma"/>
            <family val="2"/>
          </rPr>
          <t xml:space="preserve">Regolamento Edilizio Comunale </t>
        </r>
        <r>
          <rPr>
            <b/>
            <sz val="10"/>
            <color indexed="81"/>
            <rFont val="Tahoma"/>
            <family val="2"/>
          </rPr>
          <t>Art. 46 e 47</t>
        </r>
        <r>
          <rPr>
            <sz val="10"/>
            <color indexed="81"/>
            <rFont val="Tahoma"/>
            <family val="2"/>
          </rPr>
          <t xml:space="preserve">
DIMENSIONI MINIME DEI LOCALI E DELLE APERTURE
</t>
        </r>
      </text>
    </comment>
    <comment ref="M72" authorId="0" shapeId="0" xr:uid="{00000000-0006-0000-0000-000025000000}">
      <text>
        <r>
          <rPr>
            <b/>
            <sz val="10"/>
            <color indexed="81"/>
            <rFont val="Tahoma"/>
            <family val="2"/>
          </rPr>
          <t>Minimo previsto dall'articolo 13</t>
        </r>
        <r>
          <rPr>
            <sz val="10"/>
            <color indexed="81"/>
            <rFont val="Tahoma"/>
            <family val="2"/>
          </rPr>
          <t xml:space="preserve"> del regolamento attuativo LP 15/2015 e relativa tab. All. A.
Per edifici destinati a residenza 1 posto auto/ 60 mq di SUN
Superficie convenzionale parcheggio mq. 12,5</t>
        </r>
      </text>
    </comment>
    <comment ref="A74" authorId="0" shapeId="0" xr:uid="{00000000-0006-0000-0000-000026000000}">
      <text>
        <r>
          <rPr>
            <sz val="10"/>
            <color indexed="81"/>
            <rFont val="Tahoma"/>
            <family val="2"/>
          </rPr>
          <t>Definita dall'art. 3 comma 5 lett. b) del regolamento di esecuzione L.P. 15/2015</t>
        </r>
        <r>
          <rPr>
            <b/>
            <sz val="10"/>
            <color indexed="81"/>
            <rFont val="Tahoma"/>
            <family val="2"/>
          </rPr>
          <t xml:space="preserve">
</t>
        </r>
      </text>
    </comment>
    <comment ref="F74" authorId="0" shapeId="0" xr:uid="{00000000-0006-0000-0000-000027000000}">
      <text>
        <r>
          <rPr>
            <sz val="10"/>
            <color indexed="81"/>
            <rFont val="Tahoma"/>
            <family val="2"/>
          </rPr>
          <t xml:space="preserve">Regolamento Edilizio Comunale </t>
        </r>
        <r>
          <rPr>
            <b/>
            <sz val="10"/>
            <color indexed="81"/>
            <rFont val="Tahoma"/>
            <family val="2"/>
          </rPr>
          <t>Art. 46 e 47</t>
        </r>
        <r>
          <rPr>
            <sz val="10"/>
            <color indexed="81"/>
            <rFont val="Tahoma"/>
            <family val="2"/>
          </rPr>
          <t xml:space="preserve">
DIMENSIONI MINIME DEI LOCALI E DELLE APERTURE
</t>
        </r>
      </text>
    </comment>
    <comment ref="M74" authorId="2" shapeId="0" xr:uid="{00000000-0006-0000-0000-000028000000}">
      <text>
        <r>
          <rPr>
            <sz val="9"/>
            <color indexed="81"/>
            <rFont val="Tahoma"/>
            <family val="2"/>
          </rPr>
          <t xml:space="preserve">In caso di nuovi allacciamenti, riportare il </t>
        </r>
        <r>
          <rPr>
            <b/>
            <sz val="9"/>
            <color indexed="81"/>
            <rFont val="Tahoma"/>
            <family val="2"/>
          </rPr>
          <t>numero del pozzetto</t>
        </r>
        <r>
          <rPr>
            <sz val="9"/>
            <color indexed="81"/>
            <rFont val="Tahoma"/>
            <family val="2"/>
          </rPr>
          <t xml:space="preserve"> comunale indicato sulla planimetria delle reti tecnologiche, sul quale si prevede di effettuare l'allacciamento.</t>
        </r>
      </text>
    </comment>
    <comment ref="F76" authorId="0" shapeId="0" xr:uid="{00000000-0006-0000-0000-000029000000}">
      <text>
        <r>
          <rPr>
            <sz val="10"/>
            <color indexed="81"/>
            <rFont val="Tahoma"/>
            <family val="2"/>
          </rPr>
          <t>Rapporto in mq.</t>
        </r>
        <r>
          <rPr>
            <b/>
            <sz val="10"/>
            <color indexed="81"/>
            <rFont val="Tahoma"/>
            <family val="2"/>
          </rPr>
          <t xml:space="preserve"> Superficie finestrata/Superficie pavimento locale
Bagni esclusi </t>
        </r>
        <r>
          <rPr>
            <sz val="10"/>
            <color indexed="81"/>
            <rFont val="Tahoma"/>
            <family val="2"/>
          </rPr>
          <t xml:space="preserve">- Regolamento Edilizio Comunale </t>
        </r>
        <r>
          <rPr>
            <b/>
            <sz val="10"/>
            <color indexed="81"/>
            <rFont val="Tahoma"/>
            <family val="2"/>
          </rPr>
          <t>Art. 46 e 47</t>
        </r>
        <r>
          <rPr>
            <sz val="10"/>
            <color indexed="81"/>
            <rFont val="Tahoma"/>
            <family val="2"/>
          </rPr>
          <t xml:space="preserve">
DIMENSIONI MINIME DEI LOCALI E DELLE APERTURE
</t>
        </r>
      </text>
    </comment>
    <comment ref="M76" authorId="2" shapeId="0" xr:uid="{00000000-0006-0000-0000-00002A000000}">
      <text>
        <r>
          <rPr>
            <sz val="9"/>
            <color indexed="81"/>
            <rFont val="Tahoma"/>
            <family val="2"/>
          </rPr>
          <t xml:space="preserve">In caso di nuovi allacciamenti, riportare i </t>
        </r>
        <r>
          <rPr>
            <b/>
            <sz val="9"/>
            <color indexed="81"/>
            <rFont val="Tahoma"/>
            <family val="2"/>
          </rPr>
          <t>numeri del pozzetti</t>
        </r>
        <r>
          <rPr>
            <sz val="9"/>
            <color indexed="81"/>
            <rFont val="Tahoma"/>
            <family val="2"/>
          </rPr>
          <t xml:space="preserve"> comunali indicati sulla planimetria delle reti tecnologiche (fognatura bianca e nera), sui quali si prevede di effettuare gli allacciamenti</t>
        </r>
      </text>
    </comment>
    <comment ref="F80" authorId="0" shapeId="0" xr:uid="{00000000-0006-0000-0000-00002B000000}">
      <text>
        <r>
          <rPr>
            <sz val="10"/>
            <color indexed="81"/>
            <rFont val="Tahoma"/>
            <family val="2"/>
          </rPr>
          <t>indice di</t>
        </r>
        <r>
          <rPr>
            <b/>
            <sz val="10"/>
            <color indexed="81"/>
            <rFont val="Tahoma"/>
            <family val="2"/>
          </rPr>
          <t xml:space="preserve"> Utilizzazione Fondiaria
</t>
        </r>
        <r>
          <rPr>
            <sz val="10"/>
            <color indexed="81"/>
            <rFont val="Tahoma"/>
            <family val="2"/>
          </rPr>
          <t>art 3 comma 4 lett. h) regolamento di esecuzione L.P. 15/2015:
SUN/Superficie fondiaria</t>
        </r>
      </text>
    </comment>
  </commentList>
</comments>
</file>

<file path=xl/sharedStrings.xml><?xml version="1.0" encoding="utf-8"?>
<sst xmlns="http://schemas.openxmlformats.org/spreadsheetml/2006/main" count="936" uniqueCount="381">
  <si>
    <t>Planimetria</t>
  </si>
  <si>
    <t>Norme</t>
  </si>
  <si>
    <t>PGUAP:</t>
  </si>
  <si>
    <t>Norme sintesi geologica</t>
  </si>
  <si>
    <t>Obbligo</t>
  </si>
  <si>
    <t>PGUAP Classificazione</t>
  </si>
  <si>
    <t>PRESCRIZIONE</t>
  </si>
  <si>
    <t>WEBGIS</t>
  </si>
  <si>
    <t>SI/NO</t>
  </si>
  <si>
    <t>Variabili</t>
  </si>
  <si>
    <t>Bagno</t>
  </si>
  <si>
    <t>Art.</t>
  </si>
  <si>
    <t>Descrizione</t>
  </si>
  <si>
    <t>Indice Max Copertura</t>
  </si>
  <si>
    <t>Note</t>
  </si>
  <si>
    <t>Vincolo</t>
  </si>
  <si>
    <t>Pag.</t>
  </si>
  <si>
    <t>Valori per formule</t>
  </si>
  <si>
    <t>SI</t>
  </si>
  <si>
    <t>&gt; 0,60 mq.</t>
  </si>
  <si>
    <t>NO</t>
  </si>
  <si>
    <t>Non soggetto</t>
  </si>
  <si>
    <t>Cieco con aerazione</t>
  </si>
  <si>
    <t>8 R1</t>
  </si>
  <si>
    <t>Insediamenti storici - Restauro</t>
  </si>
  <si>
    <t>Vedi articolo norme</t>
  </si>
  <si>
    <t>Successivamente</t>
  </si>
  <si>
    <t>8 R2</t>
  </si>
  <si>
    <t>Insediamenti storici - Risanamento Conservativo</t>
  </si>
  <si>
    <t>15.1</t>
  </si>
  <si>
    <t>Aree a vincolo geologico</t>
  </si>
  <si>
    <t>Mancante</t>
  </si>
  <si>
    <t>8 R3</t>
  </si>
  <si>
    <t>Insediamenti storici - Ristrutturazione</t>
  </si>
  <si>
    <t>15.2</t>
  </si>
  <si>
    <t>Fasce di rispetto stradali</t>
  </si>
  <si>
    <t>8 R5</t>
  </si>
  <si>
    <t>Insediamenti storici - Demolizione e ricostruzione</t>
  </si>
  <si>
    <t>15.3</t>
  </si>
  <si>
    <t>Fasce di rispetto cimiteriali</t>
  </si>
  <si>
    <t>8 R6</t>
  </si>
  <si>
    <t>Insediamenti storici - Demolizione senza ricostruzione</t>
  </si>
  <si>
    <t>15.4</t>
  </si>
  <si>
    <t>Aree di protezione dei corsi d'acqua</t>
  </si>
  <si>
    <t>8.1</t>
  </si>
  <si>
    <t>Insediamenti storici - Piano Attuativo PA5</t>
  </si>
  <si>
    <t>15.5</t>
  </si>
  <si>
    <t>Aree di tutela ambientale</t>
  </si>
  <si>
    <t>8.2</t>
  </si>
  <si>
    <t>Insediamenti storici - Piano Attuativo PA6</t>
  </si>
  <si>
    <t>15.6</t>
  </si>
  <si>
    <t>Aree di tutela archeologica</t>
  </si>
  <si>
    <t>9.1</t>
  </si>
  <si>
    <t>Aree residenziali esistenti B1</t>
  </si>
  <si>
    <t>15.7</t>
  </si>
  <si>
    <t>Fasce di rispetto infrastrutture tecnologiche</t>
  </si>
  <si>
    <t>9.2</t>
  </si>
  <si>
    <t>Aree residenziali di completamento B3</t>
  </si>
  <si>
    <t>9.3</t>
  </si>
  <si>
    <t>Aree di nuova espansione C1</t>
  </si>
  <si>
    <t>9.3 bis</t>
  </si>
  <si>
    <t>Aree di nuova espansione C1 con piano di lottizzazione PL1</t>
  </si>
  <si>
    <t>9.4</t>
  </si>
  <si>
    <t>Aree residenziali esistenti di ristrutturazione B2</t>
  </si>
  <si>
    <t>9.7</t>
  </si>
  <si>
    <t>Aree a verde privato</t>
  </si>
  <si>
    <t>10.1</t>
  </si>
  <si>
    <t>Aree per attrezzature e servizi civili ed amministrativi</t>
  </si>
  <si>
    <t>SI per opere pubbliche</t>
  </si>
  <si>
    <t>10.2</t>
  </si>
  <si>
    <t>Aree per verde pubblico</t>
  </si>
  <si>
    <t>10.3</t>
  </si>
  <si>
    <t>Aree sciabili locali</t>
  </si>
  <si>
    <t>10.4</t>
  </si>
  <si>
    <t>Aree per attrezzature sportive all'aperto</t>
  </si>
  <si>
    <t>10.5</t>
  </si>
  <si>
    <t>Aree per parcheggi pubblici</t>
  </si>
  <si>
    <t>10.6</t>
  </si>
  <si>
    <t>Area per centro raccolta materiali</t>
  </si>
  <si>
    <t>11.1</t>
  </si>
  <si>
    <t>Aree alberghiere</t>
  </si>
  <si>
    <t>11.2</t>
  </si>
  <si>
    <t>Aree miste terziarie e direzionali</t>
  </si>
  <si>
    <t>12.1</t>
  </si>
  <si>
    <t>Aree produttive locali</t>
  </si>
  <si>
    <t>13.2</t>
  </si>
  <si>
    <t>Aree per impianti agricoli zootecnici</t>
  </si>
  <si>
    <t>13.3</t>
  </si>
  <si>
    <t>Aree Agricole di pregio</t>
  </si>
  <si>
    <t>13.4</t>
  </si>
  <si>
    <t>Aree Agricole</t>
  </si>
  <si>
    <t>Manufatti di limitate dimensioni</t>
  </si>
  <si>
    <t>13.4 bis</t>
  </si>
  <si>
    <t>Aree a pascolo</t>
  </si>
  <si>
    <t>Solo inteventi previsti</t>
  </si>
  <si>
    <t>13.5</t>
  </si>
  <si>
    <t>Aree a bosco</t>
  </si>
  <si>
    <t>Solo inteventi piano Forestale</t>
  </si>
  <si>
    <t>p.ed.</t>
  </si>
  <si>
    <t>p.f.</t>
  </si>
  <si>
    <t>Link</t>
  </si>
  <si>
    <t>R0 -Rischio Assente</t>
  </si>
  <si>
    <t>Nessuna prescrizione</t>
  </si>
  <si>
    <t>R1 - Art. 18 NDA</t>
  </si>
  <si>
    <t>R2 - Art. 18 NDA</t>
  </si>
  <si>
    <t>R3 - Art. 17 NDA</t>
  </si>
  <si>
    <t>R4 - Art. 16 NDA</t>
  </si>
  <si>
    <t>Previsioni da PRG</t>
  </si>
  <si>
    <t>Ampliamenti di volume entro il 10% accompagnati da apposito studio di compatibilità</t>
  </si>
  <si>
    <t>Autorizzazione PAT Necessaria, solo cambi di destinazione d'uso accompagnati da apposito studio di compatibilità</t>
  </si>
  <si>
    <t>TUTELA</t>
  </si>
  <si>
    <t>Intervento soggetto a tutela</t>
  </si>
  <si>
    <t>Intervento NON soggetto a tutela</t>
  </si>
  <si>
    <t>Rispetto delle prescrizioni generali di tutela dettate dal P.R.G.</t>
  </si>
  <si>
    <t>Ottenimento parere favorevole da parte della CPC o CEC a seconda del tipo di intervento</t>
  </si>
  <si>
    <t>Oggetto dei lavori:</t>
  </si>
  <si>
    <t>Particelle interessate</t>
  </si>
  <si>
    <r>
      <rPr>
        <b/>
        <sz val="16"/>
        <rFont val="Calibri Light"/>
        <family val="1"/>
        <scheme val="major"/>
      </rPr>
      <t>DOCUMENTAZIONE DEPOSITATA</t>
    </r>
    <r>
      <rPr>
        <sz val="11"/>
        <rFont val="Calibri Light"/>
        <family val="1"/>
        <scheme val="major"/>
      </rPr>
      <t xml:space="preserve"> (selezionare unicamente le caselle in azzurro)</t>
    </r>
  </si>
  <si>
    <t>Vincolo residenza ordinaria</t>
  </si>
  <si>
    <t xml:space="preserve">  </t>
  </si>
  <si>
    <t>Relazione ed elaborato relativo agli spazi a parcheggio</t>
  </si>
  <si>
    <t>Relazione Geologica/Geotecnica/Idrogeologica</t>
  </si>
  <si>
    <t>Barriere architettoniche</t>
  </si>
  <si>
    <t>Relazione Legge 10</t>
  </si>
  <si>
    <t>Relazione Acustica</t>
  </si>
  <si>
    <t>Relazione sul Contenimento energetico</t>
  </si>
  <si>
    <t>Elaborato predisposizione accesso alla fibra ottica</t>
  </si>
  <si>
    <t>Note:</t>
  </si>
  <si>
    <t>Volume fuori terra esistente mc.</t>
  </si>
  <si>
    <t>Volume fuori terra tot di progetto mc.</t>
  </si>
  <si>
    <t>Dati di progetto</t>
  </si>
  <si>
    <t>Modelli ISTAT e/o ISPAT</t>
  </si>
  <si>
    <t>Richiedente/i:</t>
  </si>
  <si>
    <t>Progettista:</t>
  </si>
  <si>
    <r>
      <rPr>
        <b/>
        <sz val="16"/>
        <color theme="1"/>
        <rFont val="Cambria"/>
        <family val="1"/>
      </rPr>
      <t>Comune di Ruffrè - Mendola</t>
    </r>
    <r>
      <rPr>
        <sz val="11"/>
        <color theme="1"/>
        <rFont val="Cambria"/>
        <family val="1"/>
      </rPr>
      <t xml:space="preserve">
</t>
    </r>
    <r>
      <rPr>
        <i/>
        <sz val="11"/>
        <color theme="1"/>
        <rFont val="Cambria"/>
        <family val="1"/>
      </rPr>
      <t>Modulo accompagnatorio per la presentazione di pratiche edilizie</t>
    </r>
  </si>
  <si>
    <r>
      <rPr>
        <b/>
        <sz val="14"/>
        <rFont val="Calibri Light"/>
        <family val="2"/>
        <scheme val="major"/>
      </rPr>
      <t>DATI GENERALI</t>
    </r>
    <r>
      <rPr>
        <b/>
        <sz val="16"/>
        <rFont val="Calibri Light"/>
        <family val="1"/>
        <scheme val="major"/>
      </rPr>
      <t xml:space="preserve"> </t>
    </r>
    <r>
      <rPr>
        <sz val="10"/>
        <rFont val="Calibri Light"/>
        <family val="1"/>
        <scheme val="major"/>
      </rPr>
      <t>(compilare/selezionare unicamente le caselle in azzurro)</t>
    </r>
  </si>
  <si>
    <t>S.U.N. esistente</t>
  </si>
  <si>
    <t>Planimetrie</t>
  </si>
  <si>
    <t>P.C.C.A.</t>
  </si>
  <si>
    <t>Modulo</t>
  </si>
  <si>
    <t>Moduli</t>
  </si>
  <si>
    <t>Elaborato di calcolo volumi e S.U.N.</t>
  </si>
  <si>
    <t>Reg A</t>
  </si>
  <si>
    <t>Reg F</t>
  </si>
  <si>
    <t>Il presente modello deve essere firmato digitalmente dal progettista e consegnato insieme agli elaborati in formato digitale</t>
  </si>
  <si>
    <t>H MAX Fronti</t>
  </si>
  <si>
    <t>SUN max singolo blocco</t>
  </si>
  <si>
    <t>H MAX Piani</t>
  </si>
  <si>
    <t>Qualora più favorevole: +30% SUN esistente al 28/06/2001, non si applica a edifici con indice superiore a 0,495 mq/mq che abbiano già subito aumenti  di volume successivamente al 20/03/1990.</t>
  </si>
  <si>
    <t>8 R1 - Insediamenti storici - Restauro</t>
  </si>
  <si>
    <t>8 R2 - Insediamenti storici - Risanamento Conservativo</t>
  </si>
  <si>
    <t>8 R3 - Insediamenti storici - Ristrutturazione</t>
  </si>
  <si>
    <t>9.1 - Aree residenziali esistenti B1</t>
  </si>
  <si>
    <t>9.2 - Aree residenziali di completamento B3</t>
  </si>
  <si>
    <t>9.3 - Aree di nuova espansione C1</t>
  </si>
  <si>
    <t>9.4 - Aree residenziali esistenti di ristrutturazione B2</t>
  </si>
  <si>
    <t>9.7 - Aree a verde privato</t>
  </si>
  <si>
    <t>10.1 - Aree per attrezzature e servizi civili ed amministrativi</t>
  </si>
  <si>
    <t>10.2 - Aree per verde pubblico</t>
  </si>
  <si>
    <t>10.3 - Aree sciabili locali</t>
  </si>
  <si>
    <t>10.4 - Aree per attrezzature sportive all'aperto</t>
  </si>
  <si>
    <t>10.5 - Aree per parcheggi pubblici</t>
  </si>
  <si>
    <t>10.6 - Area per centro raccolta materiali</t>
  </si>
  <si>
    <t>11.1 - Aree alberghiere</t>
  </si>
  <si>
    <t>11.2 - Aree miste terziarie e direzionali</t>
  </si>
  <si>
    <t>12.1 - Aree produttive locali</t>
  </si>
  <si>
    <t>13.2 - Aree per impianti agricoli zootecnici</t>
  </si>
  <si>
    <t>13.3 - Aree Agricole di pregio</t>
  </si>
  <si>
    <t>13.4 - Aree Agricole</t>
  </si>
  <si>
    <t>13.4 bis - Aree a pascolo</t>
  </si>
  <si>
    <t>13.5 - Aree a bosco</t>
  </si>
  <si>
    <t>Articolo Norme di Attuazione</t>
  </si>
  <si>
    <t>Pendenza MAX Falde copertura</t>
  </si>
  <si>
    <t>H MAX metà falda</t>
  </si>
  <si>
    <t>UF mq./mq.</t>
  </si>
  <si>
    <t>9.3 bis - Aree di nuova espansione con permesso convenzionato PC1</t>
  </si>
  <si>
    <t>Convenzione, vedi articolo NDA</t>
  </si>
  <si>
    <t>9.3 ter - Aree di nuova espansione C2</t>
  </si>
  <si>
    <t>+30% SUN al 28/06/2001 solamente  sottotetto (H esist + mt 1,50)</t>
  </si>
  <si>
    <t>+20% SUN esistente</t>
  </si>
  <si>
    <t>+85 mq. di SUN esistente alla data del 28/06/2001 una sola volta</t>
  </si>
  <si>
    <t>+20% SUN esistente alla data del 28/06/2001</t>
  </si>
  <si>
    <t>Superficie fondiaria min</t>
  </si>
  <si>
    <t>11.1 bis - Aree alberghiere con permesso convenzionato PC3</t>
  </si>
  <si>
    <t>13.4 Bis - Aree Agricole di Rilevanza locale</t>
  </si>
  <si>
    <t>mc./mq. 0,01</t>
  </si>
  <si>
    <t>Art. 105 comma 1 della LP 15/2015</t>
  </si>
  <si>
    <t>Ampliamento volumi esistenti</t>
  </si>
  <si>
    <t>8.1 - Piano Attuativo PA5</t>
  </si>
  <si>
    <t>8.1.2 Interventi sugli edifici esistenti</t>
  </si>
  <si>
    <t>8.1.3 Nuova Costruzione (Dependance)</t>
  </si>
  <si>
    <t>max 1500 SUN</t>
  </si>
  <si>
    <t>max 500 mq.</t>
  </si>
  <si>
    <t>8.1.4 Spazi Aperti</t>
  </si>
  <si>
    <t>+200 mq. SUN per semi interrati come da NDA</t>
  </si>
  <si>
    <t>max 1200 SUN</t>
  </si>
  <si>
    <t>Formula</t>
  </si>
  <si>
    <t>Cella</t>
  </si>
  <si>
    <t>Condizione</t>
  </si>
  <si>
    <t>Allora</t>
  </si>
  <si>
    <t>=</t>
  </si>
  <si>
    <t>A cella</t>
  </si>
  <si>
    <t>Concatena</t>
  </si>
  <si>
    <t>Superficie Fondiaria</t>
  </si>
  <si>
    <t>Congruità con le Norme di Attuazione</t>
  </si>
  <si>
    <t>NESSUNO</t>
  </si>
  <si>
    <t>NESSUNA</t>
  </si>
  <si>
    <t>Articolo Norme di Attuazione PRG</t>
  </si>
  <si>
    <t>Numero piani fuori terra</t>
  </si>
  <si>
    <t>Altezza Max fronti</t>
  </si>
  <si>
    <t>% Pendenza max falde</t>
  </si>
  <si>
    <t>Pendenza MAX falde</t>
  </si>
  <si>
    <t>UF MAX mq./mq.</t>
  </si>
  <si>
    <t>S.U.N. di ampliamento</t>
  </si>
  <si>
    <t>% Superficie coperta</t>
  </si>
  <si>
    <t>Altezza minima locali abitabili P.T.</t>
  </si>
  <si>
    <t>Altezza minima locali abitabili Piani superiori</t>
  </si>
  <si>
    <t>Altezza Max metà falda</t>
  </si>
  <si>
    <t>Distanza minima fabbricati</t>
  </si>
  <si>
    <t>Distanza minima confini</t>
  </si>
  <si>
    <t>H minima locali accessori e P.I., media sottotetto</t>
  </si>
  <si>
    <t>Superficie finestrata minima locali bagno</t>
  </si>
  <si>
    <t xml:space="preserve">Rapporto di illuminazione minimo locali abitabili </t>
  </si>
  <si>
    <t>Possibilità di ampliamento</t>
  </si>
  <si>
    <t>Piani MAX n.</t>
  </si>
  <si>
    <t>Volume MAX mc. 450 - Vedi articolo norme</t>
  </si>
  <si>
    <t>Vedi NDA</t>
  </si>
  <si>
    <t>Classificazione area interessata</t>
  </si>
  <si>
    <t>Obblighi/vincoli:</t>
  </si>
  <si>
    <r>
      <t xml:space="preserve">VINCOLI ED OBBLIGHI DEI PIANI SOVRACOMUNALI </t>
    </r>
    <r>
      <rPr>
        <sz val="11"/>
        <rFont val="Cambria"/>
        <family val="1"/>
      </rPr>
      <t>(selezionare dai menu delle caselle azzurre)</t>
    </r>
  </si>
  <si>
    <t>R.E.C.</t>
  </si>
  <si>
    <t>P.R.G.</t>
  </si>
  <si>
    <t>L.P. 15/2015</t>
  </si>
  <si>
    <t>Regolamento esecutivo L.P. 15/15</t>
  </si>
  <si>
    <t>Linee guida</t>
  </si>
  <si>
    <t>N° posti auto di progetto</t>
  </si>
  <si>
    <t>Elaborato Tecnico della Copertura (ETC)</t>
  </si>
  <si>
    <r>
      <t xml:space="preserve">Altri vincoli noti </t>
    </r>
    <r>
      <rPr>
        <i/>
        <sz val="10.5"/>
        <rFont val="Cambria"/>
        <family val="1"/>
      </rPr>
      <t>(fasce di rispetto, antincendi, nulla osta):</t>
    </r>
  </si>
  <si>
    <t>Pozzetto di allacciamento acquedotto N.</t>
  </si>
  <si>
    <r>
      <t xml:space="preserve">Planimetria reti tecnologiche </t>
    </r>
    <r>
      <rPr>
        <i/>
        <sz val="12"/>
        <rFont val="Corbel"/>
        <family val="2"/>
      </rPr>
      <t>(se intervengono modifiche o nuovi allacciamenti)</t>
    </r>
  </si>
  <si>
    <r>
      <t xml:space="preserve">Calcolo contributo di costruzione </t>
    </r>
    <r>
      <rPr>
        <i/>
        <sz val="11"/>
        <rFont val="Corbel"/>
        <family val="2"/>
      </rPr>
      <t>(obbligatorio in caso di oneri dovuti)</t>
    </r>
  </si>
  <si>
    <t>Elaborati in formato digitale su CD/DVD o via PEC</t>
  </si>
  <si>
    <t>comune@pec.comune.ruffremendola.tn.it</t>
  </si>
  <si>
    <t xml:space="preserve"> WEB COMUNE</t>
  </si>
  <si>
    <t>Nuove unità immobiliari N.</t>
  </si>
  <si>
    <t>S.U.N. singolo blocco</t>
  </si>
  <si>
    <t>S.U.N. cambio destinazione d'uso</t>
  </si>
  <si>
    <r>
      <t xml:space="preserve">DATI DI PROGETTO </t>
    </r>
    <r>
      <rPr>
        <sz val="11"/>
        <rFont val="Cambria"/>
        <family val="1"/>
      </rPr>
      <t xml:space="preserve">(compilare </t>
    </r>
    <r>
      <rPr>
        <sz val="11"/>
        <rFont val="Cambria"/>
        <family val="1"/>
      </rPr>
      <t>le caselle in azzurro inserendo i dati progettuali)</t>
    </r>
  </si>
  <si>
    <t>RUFFRÈ</t>
  </si>
  <si>
    <t>AMBLAR</t>
  </si>
  <si>
    <t>30 R1 - Insediamenti storici - Restauro</t>
  </si>
  <si>
    <t>32 R3 - Insediamenti storici - Ristrutturazione</t>
  </si>
  <si>
    <t>31  R2 - Insediamenti storici - Risanamento Conservativo</t>
  </si>
  <si>
    <t>34 R6  - Insediamenti storici - Demolizione</t>
  </si>
  <si>
    <t>DON</t>
  </si>
  <si>
    <t>Vedi articolo 17 norme</t>
  </si>
  <si>
    <t>Qualora più favorevole: +30% SUN esistente al 31/12/2000, non si applica a edifici con indice superiore a 0,495 mq/mq che abbiano già subito aumenti  di volume successivamente al 20/03/1990.</t>
  </si>
  <si>
    <t>39 - Aree edificate esistenti B1</t>
  </si>
  <si>
    <t>39 bis - Aree di completamento - B2</t>
  </si>
  <si>
    <t>39 bis - Aree di completamento - B2 *via Villa di sotto</t>
  </si>
  <si>
    <t>Unicamente demolizione o arretramento</t>
  </si>
  <si>
    <t>Unicamente manutenzione ordinaria e straordinaria</t>
  </si>
  <si>
    <t>39 bis - Aree di completamento - B2 *adiacente centro storico</t>
  </si>
  <si>
    <t>40 - Aree di espansione intensiva - C1</t>
  </si>
  <si>
    <t>41 - Aree di espansione intensiva - C2</t>
  </si>
  <si>
    <r>
      <t xml:space="preserve">VERIFICA INDICI DEL P.R.G. </t>
    </r>
    <r>
      <rPr>
        <sz val="11"/>
        <rFont val="Cambria"/>
        <family val="1"/>
      </rPr>
      <t>(selezionare dal menu della casella azzurra)</t>
    </r>
  </si>
  <si>
    <r>
      <t>in caso di riscontro di errori o inesattezze riportate sul presente modello si prega di inviare una mail indicando la problematica a</t>
    </r>
    <r>
      <rPr>
        <b/>
        <i/>
        <sz val="10"/>
        <color theme="4"/>
        <rFont val="Calibri"/>
        <family val="2"/>
        <scheme val="minor"/>
      </rPr>
      <t xml:space="preserve"> tecnico@ruffremendola.it</t>
    </r>
  </si>
  <si>
    <t>42 - Aree di espansione intensiva - C2* Ex Corten</t>
  </si>
  <si>
    <t>42bis - Aree di espansione C3</t>
  </si>
  <si>
    <t>f) Superficie coperta Sc: maggiore di 100 mq</t>
  </si>
  <si>
    <t>42bis - Aree di espansione C3 - * Via Carraia</t>
  </si>
  <si>
    <t>non sono edificabili salvo la realizzazione delle costruzioni accessorie   art. 12, c. 2 lett. b) e solo se pertinenziali a edifici</t>
  </si>
  <si>
    <t>parcheggi privati pertinenziali</t>
  </si>
  <si>
    <t>48 - Aree produttive del secondario - zona artigianale - L</t>
  </si>
  <si>
    <t>47 bis - Aree per parcheggi privati pertinenziali</t>
  </si>
  <si>
    <t>42 ter - Zone alberghiere</t>
  </si>
  <si>
    <t>44 - Aree a verde privato - H1</t>
  </si>
  <si>
    <t>48 bis - Area per lavorazione di materiale estrattivo (lavorazione inerte)</t>
  </si>
  <si>
    <t>53 - Aree agricole</t>
  </si>
  <si>
    <t>volume lordo fuori terra massimo di 400 mc da destinare ad uso abitativo</t>
  </si>
  <si>
    <t xml:space="preserve">55 - Aree a pascolo </t>
  </si>
  <si>
    <t>Gli edifici esistenti possono essere ampliati nella misura massima del 20% della SUN esistente da utilizzarsi una sola volta</t>
  </si>
  <si>
    <t xml:space="preserve"> </t>
  </si>
  <si>
    <t>Vedi SEZIONE sintesi geologica e P.G.U.A.P.</t>
  </si>
  <si>
    <t>Esclusi insediamenti storici,incremento volume  MAX 30 % esistente  al 31/12/2000, nei limiti dell'art. 17 NDA</t>
  </si>
  <si>
    <t>40 - Aree di espansione estensiva - C1</t>
  </si>
  <si>
    <t>Densità edilizia mc./mq.</t>
  </si>
  <si>
    <t>Volume max singolo blocco</t>
  </si>
  <si>
    <t>41 - Aree di espansione estensiva - C2* (Ex Lottizzazione Corten)</t>
  </si>
  <si>
    <t>Vincoli puntuali vedi norme</t>
  </si>
  <si>
    <t>44 - Aree a verde privato</t>
  </si>
  <si>
    <t>Non  edificabili salvo manufatti accessori art. 12 NDA</t>
  </si>
  <si>
    <t>48 - Aree produttive del settore secondario - Zona Artigianale L</t>
  </si>
  <si>
    <t>51 -  Aree per strutture produttive dell'Agricoltura - Z</t>
  </si>
  <si>
    <t>N.2 alloggi da destinarsi ad abitazione MAX mc./cad 400 netti</t>
  </si>
  <si>
    <t>53 - Aree Agricole</t>
  </si>
  <si>
    <t>35 - Spazi liberi all'interno del centro storico</t>
  </si>
  <si>
    <t>Ammessi Manufatti accessori o parcheggi pubblici e privati interrati</t>
  </si>
  <si>
    <t>$A$78</t>
  </si>
  <si>
    <t>PK RUF</t>
  </si>
  <si>
    <t>PK AMB</t>
  </si>
  <si>
    <t>SE</t>
  </si>
  <si>
    <t>Parentesi finali</t>
  </si>
  <si>
    <t>FORMULA</t>
  </si>
  <si>
    <t>39 - Aree residenziali esistenti - B1</t>
  </si>
  <si>
    <t>Ruffrè Nuove unità imm. mq.</t>
  </si>
  <si>
    <t>Volume fuori terra ampliamento e cambio d'uso mc.</t>
  </si>
  <si>
    <t>Soggetto</t>
  </si>
  <si>
    <t>Allegato</t>
  </si>
  <si>
    <r>
      <t xml:space="preserve">LINK UTILI PER CONSULTAZIONE DEGLI STRUMENTI URBANISTICI </t>
    </r>
    <r>
      <rPr>
        <sz val="11"/>
        <rFont val="Cambria"/>
        <family val="1"/>
      </rPr>
      <t>(cliccare sulla casella interessata per essere reindirizzati)</t>
    </r>
  </si>
  <si>
    <t>Pozzetti di allacciamento fognatura N.</t>
  </si>
  <si>
    <t>Amblar Nuove unità</t>
  </si>
  <si>
    <t>31 R2 - Insediamenti storici - Risanamento Conservativo</t>
  </si>
  <si>
    <t>51 - Aree per strutture produttive dell'agricoltura</t>
  </si>
  <si>
    <t>DATI!$A$73</t>
  </si>
  <si>
    <t>DATI!$A$74</t>
  </si>
  <si>
    <t>DATI!$A$75</t>
  </si>
  <si>
    <t>DATI!$A$76</t>
  </si>
  <si>
    <t>DATI!$A$77</t>
  </si>
  <si>
    <t>DATI!$A$78</t>
  </si>
  <si>
    <t>DATI!$A$79</t>
  </si>
  <si>
    <t>DATI!$A$80</t>
  </si>
  <si>
    <t>DATI!$A$81</t>
  </si>
  <si>
    <t>DATI!$A$82</t>
  </si>
  <si>
    <t>DATI!$A$83</t>
  </si>
  <si>
    <t>DATI!$A$84</t>
  </si>
  <si>
    <t>DATI!$A$85</t>
  </si>
  <si>
    <t>DATI!$A$86</t>
  </si>
  <si>
    <t>DATI!$A$87</t>
  </si>
  <si>
    <t>DATI!$A$88</t>
  </si>
  <si>
    <t>DATI!$A$89</t>
  </si>
  <si>
    <t>DATI!$A$90</t>
  </si>
  <si>
    <t>DATI!$A$91</t>
  </si>
  <si>
    <t>DATI!$A$92</t>
  </si>
  <si>
    <t>DATI!$A$93</t>
  </si>
  <si>
    <t>DATI!B73</t>
  </si>
  <si>
    <t>DATI!B74</t>
  </si>
  <si>
    <t>DATI!B75</t>
  </si>
  <si>
    <t>DATI!B76</t>
  </si>
  <si>
    <t>DATI!B77</t>
  </si>
  <si>
    <t>DATI!B78</t>
  </si>
  <si>
    <t>DATI!B79</t>
  </si>
  <si>
    <t>DATI!B80</t>
  </si>
  <si>
    <t>DATI!B81</t>
  </si>
  <si>
    <t>DATI!B82</t>
  </si>
  <si>
    <t>DATI!B83</t>
  </si>
  <si>
    <t>DATI!B84</t>
  </si>
  <si>
    <t>DATI!B85</t>
  </si>
  <si>
    <t>DATI!B86</t>
  </si>
  <si>
    <t>DATI!B87</t>
  </si>
  <si>
    <t>DATI!B88</t>
  </si>
  <si>
    <t>DATI!B89</t>
  </si>
  <si>
    <t>DATI!B90</t>
  </si>
  <si>
    <t>DATI!B91</t>
  </si>
  <si>
    <t>DATI!B92</t>
  </si>
  <si>
    <t>DATI!B93</t>
  </si>
  <si>
    <t>=SE($A$78=DATI!$A$73;DATI!B73;SE($A$78=DATI!$A$74;DATI!B74;SE($A$78=DATI!$A$75;DATI!B75;SE($A$78=DATI!$A$76;DATI!B76;SE($A$78=DATI!$A$77;DATI!B77;SE($A$78=DATI!$A$78;DATI!B78;SE($A$78=DATI!$A$79;DATI!B79;SE($A$78=DATI!$A$80;DATI!B80;SE($A$78=DATI!$A$81;DATI!B81;SE($A$78=DATI!$A$82;DATI!B82;SE($A$78=DATI!$A$83;DATI!B83;SE($A$78=DATI!$A$84;DATI!B84;SE($A$78=DATI!$A$85;DATI!B85;SE($A$78=DATI!$A$86;DATI!B86;SE($A$78=DATI!$A$87;DATI!B87;SE($A$78=DATI!$A$88;DATI!B88;SE($A$78=DATI!$A$89;DATI!B89;SE($A$78=DATI!$A$90;DATI!B90;SE($A$78=DATI!$A$91;DATI!B91;SE($A$78=DATI!$A$92;DATI!B92;SE($A$78=DATI!$A$93;DATI!B93;"")))))))))))))))))))))</t>
  </si>
  <si>
    <t>Don Nuove unità</t>
  </si>
  <si>
    <t>PK DON</t>
  </si>
  <si>
    <t>34 R6 - Insediamenti storici - Demolizione</t>
  </si>
  <si>
    <t>Normativa Provinciale</t>
  </si>
  <si>
    <t>Parere vigili del Fuoco</t>
  </si>
  <si>
    <t>Progetto impianto elettrico</t>
  </si>
  <si>
    <t>Esenzione</t>
  </si>
  <si>
    <t>n.</t>
  </si>
  <si>
    <t>dd.</t>
  </si>
  <si>
    <r>
      <t>Autorizzazione Tutela Paesaggistica</t>
    </r>
    <r>
      <rPr>
        <b/>
        <sz val="12"/>
        <rFont val="Corbel"/>
        <family val="2"/>
      </rPr>
      <t/>
    </r>
  </si>
  <si>
    <r>
      <rPr>
        <b/>
        <sz val="13"/>
        <rFont val="Corbel"/>
        <family val="2"/>
      </rPr>
      <t>Autorizzazione Forestale</t>
    </r>
    <r>
      <rPr>
        <b/>
        <sz val="12"/>
        <rFont val="Corbel"/>
        <family val="2"/>
      </rPr>
      <t/>
    </r>
  </si>
  <si>
    <t>P.U.P.</t>
  </si>
  <si>
    <t xml:space="preserve"> - 15% Volume esistente
 - Art. 105 comma 1 della LP 15/2015</t>
  </si>
  <si>
    <t>Elaborati obbligatori previsti dall'art. 65 del regolamento esecutivo L.P. 15/2015</t>
  </si>
  <si>
    <t>Sintesi Pericolosità</t>
  </si>
  <si>
    <t>Normativa</t>
  </si>
  <si>
    <t>P4 - Elevata</t>
  </si>
  <si>
    <t>P3 - Media</t>
  </si>
  <si>
    <t>P2 - Bassa</t>
  </si>
  <si>
    <t>APP</t>
  </si>
  <si>
    <t>PRV</t>
  </si>
  <si>
    <t>P1 - Trascurabile o assente</t>
  </si>
  <si>
    <t>Versione 2.2</t>
  </si>
  <si>
    <r>
      <t xml:space="preserve">Vedi </t>
    </r>
    <r>
      <rPr>
        <b/>
        <u/>
        <sz val="11"/>
        <color theme="10"/>
        <rFont val="Calibri"/>
        <family val="2"/>
        <scheme val="minor"/>
      </rPr>
      <t>Allegato C</t>
    </r>
    <r>
      <rPr>
        <u/>
        <sz val="11"/>
        <color theme="10"/>
        <rFont val="Calibri"/>
        <family val="2"/>
        <scheme val="minor"/>
      </rPr>
      <t xml:space="preserve">  Deliberazione Giunta Provinciale n. 379/2022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</si>
</sst>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mq.&quot;\ General\ "/>
    <numFmt numFmtId="165" formatCode="&quot;mt.&quot;\ General\ "/>
    <numFmt numFmtId="166" formatCode="&quot;mc.&quot;\ General\ "/>
    <numFmt numFmtId="167" formatCode="0.000"/>
    <numFmt numFmtId="168" formatCode="0.0"/>
    <numFmt numFmtId="169" formatCode="0.00000"/>
  </numFmts>
  <fonts count="82">
    <font>
      <sz val="11"/>
      <color theme="1"/>
      <name val="Calibri"/>
      <family val="2"/>
      <scheme val="minor"/>
    </font>
    <font>
      <b/>
      <sz val="12"/>
      <color theme="1"/>
      <name val="Calibri"/>
      <family val="2"/>
      <scheme val="minor"/>
    </font>
    <font>
      <sz val="11"/>
      <color theme="1"/>
      <name val="Cambria"/>
      <family val="1"/>
    </font>
    <font>
      <i/>
      <sz val="11"/>
      <color theme="1"/>
      <name val="Cambria"/>
      <family val="1"/>
    </font>
    <font>
      <u/>
      <sz val="11"/>
      <color theme="10"/>
      <name val="Calibri"/>
      <family val="2"/>
      <scheme val="minor"/>
    </font>
    <font>
      <sz val="12"/>
      <color theme="1"/>
      <name val="Calibri"/>
      <family val="2"/>
      <scheme val="minor"/>
    </font>
    <font>
      <b/>
      <sz val="10"/>
      <name val="Arial"/>
      <family val="2"/>
    </font>
    <font>
      <b/>
      <sz val="11"/>
      <name val="Calibri"/>
      <family val="2"/>
      <scheme val="minor"/>
    </font>
    <font>
      <sz val="10"/>
      <name val="Arial"/>
      <family val="2"/>
    </font>
    <font>
      <sz val="11"/>
      <name val="Calibri"/>
      <family val="2"/>
      <scheme val="minor"/>
    </font>
    <font>
      <sz val="12"/>
      <name val="Book Antiqua"/>
      <family val="1"/>
    </font>
    <font>
      <sz val="12"/>
      <name val="Calibri"/>
      <family val="2"/>
      <scheme val="minor"/>
    </font>
    <font>
      <b/>
      <sz val="11"/>
      <color theme="1"/>
      <name val="Cambria"/>
      <family val="1"/>
    </font>
    <font>
      <u/>
      <sz val="11"/>
      <color theme="10"/>
      <name val="Cambria"/>
      <family val="1"/>
    </font>
    <font>
      <sz val="9"/>
      <color indexed="81"/>
      <name val="Tahoma"/>
      <family val="2"/>
    </font>
    <font>
      <b/>
      <sz val="16"/>
      <name val="Calibri Light"/>
      <family val="1"/>
      <scheme val="major"/>
    </font>
    <font>
      <sz val="16"/>
      <name val="Calibri Light"/>
      <family val="1"/>
      <scheme val="major"/>
    </font>
    <font>
      <sz val="10"/>
      <name val="Calibri Light"/>
      <family val="1"/>
      <scheme val="major"/>
    </font>
    <font>
      <sz val="16"/>
      <name val="Astron Boy"/>
    </font>
    <font>
      <b/>
      <sz val="16"/>
      <name val="Calibri"/>
      <family val="2"/>
      <scheme val="minor"/>
    </font>
    <font>
      <b/>
      <sz val="16"/>
      <name val="Book Antiqua"/>
      <family val="1"/>
    </font>
    <font>
      <sz val="16"/>
      <name val="Australian Sunrise"/>
    </font>
    <font>
      <sz val="11"/>
      <name val="Calibri Light"/>
      <family val="1"/>
      <scheme val="major"/>
    </font>
    <font>
      <sz val="16"/>
      <name val="Cambria"/>
      <family val="1"/>
    </font>
    <font>
      <b/>
      <sz val="14"/>
      <name val="Cambria"/>
      <family val="1"/>
    </font>
    <font>
      <b/>
      <sz val="18"/>
      <name val="Calibri"/>
      <family val="2"/>
      <scheme val="minor"/>
    </font>
    <font>
      <b/>
      <sz val="12"/>
      <name val="Book Antiqua"/>
      <family val="1"/>
    </font>
    <font>
      <sz val="14"/>
      <name val="Calibri"/>
      <family val="2"/>
      <scheme val="minor"/>
    </font>
    <font>
      <b/>
      <sz val="12"/>
      <name val="Calibri"/>
      <family val="2"/>
      <scheme val="minor"/>
    </font>
    <font>
      <b/>
      <sz val="12"/>
      <color rgb="FFFF0000"/>
      <name val="Book Antiqua"/>
      <family val="1"/>
    </font>
    <font>
      <u/>
      <sz val="10"/>
      <color theme="10"/>
      <name val="Arial"/>
      <family val="2"/>
    </font>
    <font>
      <sz val="10"/>
      <name val="Calibri"/>
      <family val="2"/>
      <scheme val="minor"/>
    </font>
    <font>
      <sz val="13"/>
      <name val="Calibri"/>
      <family val="2"/>
      <scheme val="minor"/>
    </font>
    <font>
      <b/>
      <sz val="12"/>
      <color theme="0"/>
      <name val="Calibri"/>
      <family val="2"/>
      <scheme val="minor"/>
    </font>
    <font>
      <b/>
      <sz val="9"/>
      <color indexed="81"/>
      <name val="Tahoma"/>
      <family val="2"/>
    </font>
    <font>
      <sz val="10"/>
      <color indexed="81"/>
      <name val="Tahoma"/>
      <family val="2"/>
    </font>
    <font>
      <b/>
      <i/>
      <sz val="11"/>
      <name val="Cambria"/>
      <family val="1"/>
    </font>
    <font>
      <i/>
      <sz val="11"/>
      <name val="Cambria"/>
      <family val="1"/>
    </font>
    <font>
      <sz val="14"/>
      <name val="Astron Boy"/>
    </font>
    <font>
      <sz val="14"/>
      <name val="Corbel"/>
      <family val="2"/>
    </font>
    <font>
      <sz val="14"/>
      <name val="Arial"/>
      <family val="2"/>
    </font>
    <font>
      <b/>
      <sz val="16"/>
      <color theme="1"/>
      <name val="Cambria"/>
      <family val="1"/>
    </font>
    <font>
      <b/>
      <sz val="14"/>
      <name val="Calibri Light"/>
      <family val="2"/>
      <scheme val="major"/>
    </font>
    <font>
      <sz val="16"/>
      <name val="Calibri Light"/>
      <family val="2"/>
      <scheme val="major"/>
    </font>
    <font>
      <i/>
      <sz val="16"/>
      <name val="Corbel"/>
      <family val="2"/>
    </font>
    <font>
      <i/>
      <u/>
      <sz val="14"/>
      <color theme="10"/>
      <name val="Corbel"/>
      <family val="2"/>
    </font>
    <font>
      <b/>
      <sz val="10"/>
      <color indexed="81"/>
      <name val="Tahoma"/>
      <family val="2"/>
    </font>
    <font>
      <b/>
      <sz val="10"/>
      <name val="Book Antiqua"/>
      <family val="1"/>
    </font>
    <font>
      <b/>
      <sz val="12"/>
      <name val="Corbel"/>
      <family val="2"/>
    </font>
    <font>
      <b/>
      <sz val="13"/>
      <name val="Corbel"/>
      <family val="2"/>
    </font>
    <font>
      <i/>
      <u/>
      <sz val="12"/>
      <color theme="10"/>
      <name val="Corbel"/>
      <family val="2"/>
    </font>
    <font>
      <sz val="11"/>
      <name val="Arial"/>
      <family val="2"/>
    </font>
    <font>
      <sz val="11"/>
      <name val="Book Antiqua"/>
      <family val="1"/>
    </font>
    <font>
      <b/>
      <i/>
      <sz val="14"/>
      <name val="Book Antiqua"/>
      <family val="1"/>
    </font>
    <font>
      <i/>
      <sz val="11"/>
      <name val="Calibri"/>
      <family val="2"/>
      <scheme val="minor"/>
    </font>
    <font>
      <sz val="9"/>
      <name val="Calibri"/>
      <family val="2"/>
      <scheme val="minor"/>
    </font>
    <font>
      <sz val="11"/>
      <color theme="1"/>
      <name val="Calibri"/>
      <family val="2"/>
      <scheme val="minor"/>
    </font>
    <font>
      <b/>
      <sz val="10"/>
      <color theme="0"/>
      <name val="Calibri"/>
      <family val="2"/>
      <scheme val="minor"/>
    </font>
    <font>
      <sz val="11"/>
      <name val="Cambria"/>
      <family val="1"/>
    </font>
    <font>
      <b/>
      <sz val="11"/>
      <name val="Book Antiqua"/>
      <family val="1"/>
    </font>
    <font>
      <sz val="11"/>
      <name val="Astron Boy"/>
    </font>
    <font>
      <b/>
      <u/>
      <sz val="11"/>
      <color theme="10"/>
      <name val="Cambria"/>
      <family val="1"/>
    </font>
    <font>
      <b/>
      <i/>
      <u/>
      <sz val="10"/>
      <name val="Book Antiqua"/>
      <family val="1"/>
    </font>
    <font>
      <b/>
      <i/>
      <sz val="9"/>
      <name val="Book Antiqua"/>
      <family val="1"/>
    </font>
    <font>
      <i/>
      <sz val="10.5"/>
      <name val="Cambria"/>
      <family val="1"/>
    </font>
    <font>
      <u/>
      <sz val="11"/>
      <color theme="10"/>
      <name val="Book Antiqua"/>
      <family val="1"/>
    </font>
    <font>
      <sz val="14"/>
      <name val="Book Antiqua"/>
      <family val="1"/>
    </font>
    <font>
      <i/>
      <sz val="11"/>
      <name val="Corbel"/>
      <family val="2"/>
    </font>
    <font>
      <i/>
      <sz val="12"/>
      <name val="Corbel"/>
      <family val="2"/>
    </font>
    <font>
      <i/>
      <u/>
      <sz val="9"/>
      <color theme="10"/>
      <name val="Corbel"/>
      <family val="2"/>
    </font>
    <font>
      <sz val="10"/>
      <name val="Book Antiqua"/>
      <family val="1"/>
    </font>
    <font>
      <b/>
      <sz val="11"/>
      <color theme="1"/>
      <name val="Calibri"/>
      <family val="2"/>
      <scheme val="minor"/>
    </font>
    <font>
      <b/>
      <sz val="20"/>
      <color theme="1"/>
      <name val="Calibri"/>
      <family val="2"/>
      <scheme val="minor"/>
    </font>
    <font>
      <b/>
      <sz val="9"/>
      <name val="Calibri"/>
      <family val="2"/>
      <scheme val="minor"/>
    </font>
    <font>
      <b/>
      <i/>
      <sz val="10"/>
      <color theme="4"/>
      <name val="Calibri"/>
      <family val="2"/>
      <scheme val="minor"/>
    </font>
    <font>
      <b/>
      <sz val="26"/>
      <color theme="1"/>
      <name val="Calibri"/>
      <family val="2"/>
      <scheme val="minor"/>
    </font>
    <font>
      <b/>
      <sz val="22"/>
      <color theme="1"/>
      <name val="Calibri"/>
      <family val="2"/>
      <scheme val="minor"/>
    </font>
    <font>
      <sz val="8"/>
      <name val="Calibri"/>
      <family val="2"/>
      <scheme val="minor"/>
    </font>
    <font>
      <i/>
      <sz val="10"/>
      <color indexed="81"/>
      <name val="Tahoma"/>
      <family val="2"/>
    </font>
    <font>
      <sz val="8"/>
      <color indexed="81"/>
      <name val="Tahoma"/>
      <family val="2"/>
    </font>
    <font>
      <b/>
      <sz val="14"/>
      <name val="Corbel"/>
      <family val="2"/>
    </font>
    <font>
      <b/>
      <u/>
      <sz val="11"/>
      <color theme="10"/>
      <name val="Calibri"/>
      <family val="2"/>
      <scheme val="minor"/>
    </font>
  </fonts>
  <fills count="12">
    <fill>
      <patternFill patternType="none"/>
    </fill>
    <fill>
      <patternFill patternType="gray125"/>
    </fill>
    <fill>
      <patternFill patternType="solid">
        <fgColor rgb="FF00B0F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499984740745262"/>
        <bgColor indexed="64"/>
      </patternFill>
    </fill>
    <fill>
      <gradientFill type="path" left="0.5" right="0.5" top="0.5" bottom="0.5">
        <stop position="0">
          <color theme="0"/>
        </stop>
        <stop position="1">
          <color rgb="FFCEEAB0"/>
        </stop>
      </gradientFill>
    </fill>
  </fills>
  <borders count="47">
    <border>
      <left/>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6" tint="-0.24994659260841701"/>
      </left>
      <right/>
      <top style="medium">
        <color theme="6" tint="-0.24994659260841701"/>
      </top>
      <bottom/>
      <diagonal/>
    </border>
    <border>
      <left/>
      <right/>
      <top style="medium">
        <color theme="6" tint="-0.24994659260841701"/>
      </top>
      <bottom/>
      <diagonal/>
    </border>
    <border>
      <left/>
      <right style="medium">
        <color theme="6" tint="-0.24994659260841701"/>
      </right>
      <top style="medium">
        <color theme="6" tint="-0.24994659260841701"/>
      </top>
      <bottom/>
      <diagonal/>
    </border>
    <border>
      <left style="thin">
        <color indexed="64"/>
      </left>
      <right/>
      <top/>
      <bottom/>
      <diagonal/>
    </border>
    <border>
      <left/>
      <right style="thin">
        <color indexed="64"/>
      </right>
      <top/>
      <bottom/>
      <diagonal/>
    </border>
    <border>
      <left style="medium">
        <color theme="6" tint="-0.24994659260841701"/>
      </left>
      <right/>
      <top/>
      <bottom/>
      <diagonal/>
    </border>
    <border>
      <left/>
      <right style="medium">
        <color theme="6" tint="-0.2499465926084170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6" tint="-0.24994659260841701"/>
      </left>
      <right/>
      <top/>
      <bottom style="medium">
        <color theme="6" tint="-0.24994659260841701"/>
      </bottom>
      <diagonal/>
    </border>
    <border>
      <left/>
      <right/>
      <top/>
      <bottom style="medium">
        <color theme="6" tint="-0.24994659260841701"/>
      </bottom>
      <diagonal/>
    </border>
    <border>
      <left/>
      <right style="medium">
        <color theme="6" tint="-0.24994659260841701"/>
      </right>
      <top/>
      <bottom style="medium">
        <color theme="6" tint="-0.2499465926084170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4" fillId="0" borderId="0" applyNumberFormat="0" applyFill="0" applyBorder="0" applyAlignment="0" applyProtection="0"/>
    <xf numFmtId="0" fontId="8" fillId="0" borderId="0"/>
    <xf numFmtId="0" fontId="30" fillId="0" borderId="0" applyNumberFormat="0" applyFill="0" applyBorder="0" applyAlignment="0" applyProtection="0"/>
  </cellStyleXfs>
  <cellXfs count="326">
    <xf numFmtId="0" fontId="0" fillId="0" borderId="0" xfId="0"/>
    <xf numFmtId="0" fontId="0" fillId="0" borderId="0" xfId="0" applyAlignment="1">
      <alignment vertical="center"/>
    </xf>
    <xf numFmtId="0" fontId="0" fillId="0" borderId="0" xfId="0"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49" fontId="9" fillId="0" borderId="0" xfId="0" applyNumberFormat="1" applyFont="1" applyAlignment="1">
      <alignment horizontal="center" vertical="center"/>
    </xf>
    <xf numFmtId="0" fontId="12" fillId="0" borderId="4" xfId="0" applyFont="1" applyBorder="1" applyAlignment="1">
      <alignment horizontal="right" vertical="center"/>
    </xf>
    <xf numFmtId="0" fontId="12" fillId="0" borderId="7" xfId="0" applyFont="1" applyBorder="1" applyAlignment="1">
      <alignment horizontal="right" vertical="center"/>
    </xf>
    <xf numFmtId="49" fontId="11" fillId="0" borderId="0" xfId="2" applyNumberFormat="1" applyFont="1" applyAlignment="1">
      <alignment horizontal="center" vertical="center"/>
    </xf>
    <xf numFmtId="0" fontId="11" fillId="0" borderId="0" xfId="2" applyFont="1" applyAlignment="1">
      <alignment horizontal="center" vertical="center"/>
    </xf>
    <xf numFmtId="0" fontId="8" fillId="0" borderId="0" xfId="2"/>
    <xf numFmtId="0" fontId="16" fillId="0" borderId="0" xfId="2" applyFont="1" applyAlignment="1">
      <alignment horizontal="center"/>
    </xf>
    <xf numFmtId="0" fontId="18" fillId="0" borderId="0" xfId="2" applyFont="1"/>
    <xf numFmtId="0" fontId="8" fillId="0" borderId="0" xfId="2" applyAlignment="1">
      <alignment vertical="center"/>
    </xf>
    <xf numFmtId="0" fontId="20" fillId="0" borderId="0" xfId="2" applyFont="1" applyAlignment="1">
      <alignment horizontal="center" vertical="center"/>
    </xf>
    <xf numFmtId="0" fontId="21" fillId="0" borderId="0" xfId="2" applyFont="1"/>
    <xf numFmtId="0" fontId="23" fillId="0" borderId="0" xfId="2" applyFont="1"/>
    <xf numFmtId="0" fontId="24" fillId="0" borderId="0" xfId="2" applyFont="1" applyAlignment="1">
      <alignment vertical="center"/>
    </xf>
    <xf numFmtId="0" fontId="16" fillId="0" borderId="0" xfId="2" applyFont="1" applyAlignment="1">
      <alignment horizontal="center" vertical="center"/>
    </xf>
    <xf numFmtId="0" fontId="16" fillId="0" borderId="0" xfId="2" applyFont="1"/>
    <xf numFmtId="0" fontId="10" fillId="0" borderId="0" xfId="2" applyFont="1" applyAlignment="1">
      <alignment horizontal="left" vertical="center"/>
    </xf>
    <xf numFmtId="0" fontId="10" fillId="0" borderId="0" xfId="2" applyFont="1"/>
    <xf numFmtId="0" fontId="10" fillId="0" borderId="0" xfId="2" applyFont="1" applyAlignment="1">
      <alignment horizontal="center" vertical="center"/>
    </xf>
    <xf numFmtId="0" fontId="26" fillId="0" borderId="0" xfId="2" applyFont="1" applyAlignment="1">
      <alignment horizontal="left" vertical="center"/>
    </xf>
    <xf numFmtId="0" fontId="32" fillId="0" borderId="0" xfId="2" applyFont="1" applyAlignment="1">
      <alignment horizontal="center" vertical="center"/>
    </xf>
    <xf numFmtId="0" fontId="9" fillId="0" borderId="0" xfId="2" applyFont="1" applyAlignment="1">
      <alignment horizontal="center" vertical="center"/>
    </xf>
    <xf numFmtId="0" fontId="9" fillId="0" borderId="0" xfId="2" applyFont="1" applyAlignment="1">
      <alignment horizontal="center" vertical="center" wrapText="1"/>
    </xf>
    <xf numFmtId="9" fontId="9" fillId="0" borderId="0" xfId="2" applyNumberFormat="1" applyFont="1" applyAlignment="1">
      <alignment horizontal="center" vertical="center" wrapText="1"/>
    </xf>
    <xf numFmtId="0" fontId="31" fillId="0" borderId="0" xfId="2" applyFont="1" applyAlignment="1">
      <alignment vertical="center" wrapText="1"/>
    </xf>
    <xf numFmtId="49" fontId="32" fillId="0" borderId="0" xfId="2" applyNumberFormat="1" applyFont="1" applyAlignment="1">
      <alignment horizontal="center" vertical="center"/>
    </xf>
    <xf numFmtId="0" fontId="11" fillId="0" borderId="0" xfId="2" applyFont="1" applyAlignment="1">
      <alignment horizontal="left" vertical="center"/>
    </xf>
    <xf numFmtId="9" fontId="11" fillId="0" borderId="0" xfId="2" applyNumberFormat="1" applyFont="1" applyAlignment="1">
      <alignment horizontal="left" vertical="center"/>
    </xf>
    <xf numFmtId="0" fontId="33" fillId="0" borderId="12" xfId="2" applyFont="1" applyBorder="1" applyAlignment="1">
      <alignment horizontal="center" vertical="center"/>
    </xf>
    <xf numFmtId="0" fontId="33" fillId="0" borderId="13" xfId="2" applyFont="1" applyBorder="1" applyAlignment="1">
      <alignment horizontal="center" vertical="center"/>
    </xf>
    <xf numFmtId="0" fontId="19" fillId="0" borderId="0" xfId="2" applyFont="1" applyAlignment="1">
      <alignment horizontal="center" vertical="center"/>
    </xf>
    <xf numFmtId="0" fontId="26" fillId="0" borderId="0" xfId="2" applyFont="1" applyAlignment="1">
      <alignment horizontal="right" vertical="center"/>
    </xf>
    <xf numFmtId="0" fontId="33" fillId="0" borderId="0" xfId="2" applyFont="1" applyAlignment="1">
      <alignment horizontal="center" vertical="center"/>
    </xf>
    <xf numFmtId="0" fontId="28" fillId="0" borderId="0" xfId="2" applyFont="1" applyAlignment="1">
      <alignment horizontal="center" vertical="center"/>
    </xf>
    <xf numFmtId="0" fontId="26" fillId="0" borderId="0" xfId="2" applyFont="1" applyAlignment="1">
      <alignment horizontal="center" vertical="center"/>
    </xf>
    <xf numFmtId="0" fontId="11" fillId="0" borderId="0" xfId="2" applyFont="1"/>
    <xf numFmtId="0" fontId="38" fillId="0" borderId="0" xfId="2" applyFont="1"/>
    <xf numFmtId="49" fontId="27" fillId="0" borderId="0" xfId="2" applyNumberFormat="1" applyFont="1" applyAlignment="1">
      <alignment horizontal="center" vertical="center"/>
    </xf>
    <xf numFmtId="0" fontId="27" fillId="0" borderId="0" xfId="2" applyFont="1" applyAlignment="1">
      <alignment horizontal="center" vertical="center"/>
    </xf>
    <xf numFmtId="0" fontId="40" fillId="0" borderId="0" xfId="2" applyFont="1"/>
    <xf numFmtId="0" fontId="11" fillId="0" borderId="0" xfId="0" applyFont="1" applyAlignment="1">
      <alignment horizontal="left" shrinkToFit="1"/>
    </xf>
    <xf numFmtId="0" fontId="11" fillId="0" borderId="0" xfId="0" applyFont="1"/>
    <xf numFmtId="49" fontId="11" fillId="0" borderId="0" xfId="0" applyNumberFormat="1"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xf>
    <xf numFmtId="0" fontId="18" fillId="0" borderId="0" xfId="0" applyFont="1"/>
    <xf numFmtId="0" fontId="16" fillId="0" borderId="0" xfId="0" applyFont="1"/>
    <xf numFmtId="0" fontId="27" fillId="0" borderId="0" xfId="0" applyFont="1" applyAlignment="1">
      <alignment horizontal="center" vertical="center" shrinkToFit="1"/>
    </xf>
    <xf numFmtId="0" fontId="11" fillId="0" borderId="0" xfId="0" applyFont="1" applyAlignment="1">
      <alignment horizontal="center" vertical="center" shrinkToFit="1"/>
    </xf>
    <xf numFmtId="0" fontId="26" fillId="0" borderId="0" xfId="0" applyFont="1" applyAlignment="1">
      <alignment horizontal="right" vertical="center" shrinkToFit="1"/>
    </xf>
    <xf numFmtId="0" fontId="29" fillId="0" borderId="0" xfId="0" applyFont="1" applyAlignment="1">
      <alignment horizontal="center" vertical="center" shrinkToFit="1"/>
    </xf>
    <xf numFmtId="0" fontId="10" fillId="0" borderId="0" xfId="0" applyFont="1" applyAlignment="1">
      <alignment horizontal="left" vertical="center"/>
    </xf>
    <xf numFmtId="0" fontId="21" fillId="0" borderId="0" xfId="0" applyFont="1"/>
    <xf numFmtId="0" fontId="47" fillId="0" borderId="12" xfId="2" applyFont="1" applyBorder="1" applyAlignment="1">
      <alignment horizontal="center" vertical="center" shrinkToFit="1"/>
    </xf>
    <xf numFmtId="0" fontId="50" fillId="0" borderId="0" xfId="3" applyFont="1" applyAlignment="1">
      <alignment horizontal="center" vertical="center" shrinkToFit="1"/>
    </xf>
    <xf numFmtId="0" fontId="0" fillId="0" borderId="4" xfId="0" applyBorder="1"/>
    <xf numFmtId="0" fontId="0" fillId="0" borderId="5" xfId="0" applyBorder="1"/>
    <xf numFmtId="0" fontId="11" fillId="0" borderId="0" xfId="2" applyFont="1" applyAlignment="1">
      <alignment horizontal="center" vertical="center" shrinkToFit="1"/>
    </xf>
    <xf numFmtId="0" fontId="9" fillId="0" borderId="0" xfId="2" applyFont="1" applyAlignment="1">
      <alignment horizontal="left" vertical="center" shrinkToFit="1"/>
    </xf>
    <xf numFmtId="49" fontId="9" fillId="0" borderId="0" xfId="2" applyNumberFormat="1" applyFont="1" applyAlignment="1">
      <alignment horizontal="center" vertical="center"/>
    </xf>
    <xf numFmtId="0" fontId="51" fillId="0" borderId="0" xfId="2" applyFont="1"/>
    <xf numFmtId="0" fontId="51" fillId="0" borderId="0" xfId="2" applyFont="1" applyAlignment="1">
      <alignment horizontal="right"/>
    </xf>
    <xf numFmtId="0" fontId="9" fillId="0" borderId="0" xfId="0" applyFont="1" applyAlignment="1">
      <alignment horizontal="left" shrinkToFit="1"/>
    </xf>
    <xf numFmtId="0" fontId="9" fillId="0" borderId="0" xfId="0" applyFont="1"/>
    <xf numFmtId="0" fontId="9" fillId="0" borderId="0" xfId="0" applyFont="1" applyAlignment="1">
      <alignment horizontal="center" shrinkToFit="1"/>
    </xf>
    <xf numFmtId="0" fontId="9" fillId="0" borderId="0" xfId="0" applyFont="1" applyAlignment="1">
      <alignment horizontal="left" vertical="center" shrinkToFit="1"/>
    </xf>
    <xf numFmtId="0" fontId="51" fillId="0" borderId="0" xfId="0" applyFont="1"/>
    <xf numFmtId="0" fontId="52" fillId="0" borderId="0" xfId="0" applyFont="1" applyAlignment="1">
      <alignment horizontal="left" vertical="center" shrinkToFit="1"/>
    </xf>
    <xf numFmtId="167" fontId="54" fillId="0" borderId="1" xfId="2" applyNumberFormat="1" applyFont="1" applyBorder="1" applyAlignment="1">
      <alignment horizontal="center" vertical="center" shrinkToFit="1"/>
    </xf>
    <xf numFmtId="0" fontId="54" fillId="0" borderId="1" xfId="2" applyFont="1" applyBorder="1" applyAlignment="1">
      <alignment horizontal="center" vertical="center" shrinkToFit="1"/>
    </xf>
    <xf numFmtId="9" fontId="54" fillId="0" borderId="1" xfId="2" applyNumberFormat="1" applyFont="1" applyBorder="1" applyAlignment="1">
      <alignment horizontal="center" vertical="center" shrinkToFit="1"/>
    </xf>
    <xf numFmtId="2" fontId="54" fillId="0" borderId="1" xfId="2" applyNumberFormat="1" applyFont="1" applyBorder="1" applyAlignment="1">
      <alignment horizontal="center" vertical="center" shrinkToFit="1"/>
    </xf>
    <xf numFmtId="0" fontId="52" fillId="0" borderId="0" xfId="2" applyFont="1" applyAlignment="1">
      <alignment horizontal="left" vertical="center" shrinkToFit="1"/>
    </xf>
    <xf numFmtId="1" fontId="54" fillId="0" borderId="1" xfId="2" applyNumberFormat="1" applyFont="1" applyBorder="1" applyAlignment="1">
      <alignment horizontal="center" vertical="center" shrinkToFit="1"/>
    </xf>
    <xf numFmtId="167" fontId="9" fillId="0" borderId="46" xfId="2" applyNumberFormat="1" applyFont="1" applyBorder="1" applyAlignment="1">
      <alignment horizontal="center" vertical="center" shrinkToFit="1"/>
    </xf>
    <xf numFmtId="1" fontId="9" fillId="0" borderId="46" xfId="2" applyNumberFormat="1" applyFont="1" applyBorder="1" applyAlignment="1">
      <alignment horizontal="center" vertical="center" shrinkToFit="1"/>
    </xf>
    <xf numFmtId="168" fontId="9" fillId="0" borderId="46" xfId="2" applyNumberFormat="1" applyFont="1" applyBorder="1" applyAlignment="1">
      <alignment horizontal="center" vertical="center" shrinkToFit="1"/>
    </xf>
    <xf numFmtId="9" fontId="9" fillId="0" borderId="46" xfId="2" applyNumberFormat="1" applyFont="1" applyBorder="1" applyAlignment="1">
      <alignment horizontal="center" vertical="center" shrinkToFit="1"/>
    </xf>
    <xf numFmtId="1" fontId="55" fillId="0" borderId="8" xfId="2" applyNumberFormat="1" applyFont="1" applyBorder="1" applyAlignment="1">
      <alignment horizontal="center" vertical="center" wrapText="1" shrinkToFit="1"/>
    </xf>
    <xf numFmtId="2" fontId="9" fillId="0" borderId="34" xfId="2" applyNumberFormat="1" applyFont="1" applyBorder="1" applyAlignment="1">
      <alignment horizontal="center" vertical="center" wrapText="1"/>
    </xf>
    <xf numFmtId="167" fontId="11" fillId="0" borderId="31" xfId="2" applyNumberFormat="1" applyFont="1" applyBorder="1" applyAlignment="1">
      <alignment horizontal="center" vertical="center" shrinkToFit="1"/>
    </xf>
    <xf numFmtId="0" fontId="52" fillId="0" borderId="0" xfId="0" applyFont="1" applyAlignment="1">
      <alignment horizontal="right" vertical="center" shrinkToFit="1"/>
    </xf>
    <xf numFmtId="0" fontId="52" fillId="0" borderId="0" xfId="0" applyFont="1" applyAlignment="1">
      <alignment horizontal="left" shrinkToFit="1"/>
    </xf>
    <xf numFmtId="0" fontId="29" fillId="0" borderId="21" xfId="0" applyFont="1" applyBorder="1" applyAlignment="1">
      <alignment vertical="center" shrinkToFit="1"/>
    </xf>
    <xf numFmtId="0" fontId="52" fillId="0" borderId="0" xfId="2" applyFont="1" applyAlignment="1">
      <alignment horizontal="right" vertical="center" shrinkToFit="1"/>
    </xf>
    <xf numFmtId="0" fontId="57" fillId="0" borderId="12" xfId="2" applyFont="1" applyBorder="1" applyAlignment="1">
      <alignment horizontal="center" vertical="center" wrapText="1"/>
    </xf>
    <xf numFmtId="0" fontId="52" fillId="0" borderId="0" xfId="2" applyFont="1" applyAlignment="1">
      <alignment vertical="center" shrinkToFit="1"/>
    </xf>
    <xf numFmtId="0" fontId="52" fillId="0" borderId="0" xfId="0" applyFont="1"/>
    <xf numFmtId="0" fontId="26" fillId="0" borderId="0" xfId="0" applyFont="1" applyAlignment="1">
      <alignment horizontal="center" vertical="center"/>
    </xf>
    <xf numFmtId="0" fontId="25" fillId="0" borderId="0" xfId="2" applyFont="1" applyAlignment="1">
      <alignment horizontal="center" vertical="center"/>
    </xf>
    <xf numFmtId="0" fontId="59" fillId="0" borderId="0" xfId="2" applyFont="1" applyAlignment="1">
      <alignment horizontal="center"/>
    </xf>
    <xf numFmtId="0" fontId="60" fillId="0" borderId="0" xfId="2" applyFont="1" applyAlignment="1">
      <alignment horizontal="center"/>
    </xf>
    <xf numFmtId="0" fontId="56" fillId="0" borderId="0" xfId="0" applyFont="1"/>
    <xf numFmtId="0" fontId="52" fillId="0" borderId="0" xfId="2" applyFont="1" applyAlignment="1">
      <alignment vertical="center"/>
    </xf>
    <xf numFmtId="0" fontId="52" fillId="0" borderId="32" xfId="2" applyFont="1" applyBorder="1" applyAlignment="1">
      <alignment horizontal="center" vertical="center"/>
    </xf>
    <xf numFmtId="0" fontId="61" fillId="0" borderId="32" xfId="1" applyFont="1" applyBorder="1" applyAlignment="1">
      <alignment horizontal="center" vertical="center"/>
    </xf>
    <xf numFmtId="0" fontId="1" fillId="0" borderId="0" xfId="0" applyFont="1" applyAlignment="1">
      <alignment vertical="center"/>
    </xf>
    <xf numFmtId="0" fontId="9" fillId="0" borderId="0" xfId="0" applyFont="1" applyAlignment="1">
      <alignment horizontal="right" shrinkToFit="1"/>
    </xf>
    <xf numFmtId="0" fontId="9" fillId="0" borderId="0" xfId="0" applyFont="1" applyAlignment="1">
      <alignment horizontal="right"/>
    </xf>
    <xf numFmtId="0" fontId="51" fillId="0" borderId="0" xfId="0" applyFont="1" applyAlignment="1">
      <alignment horizontal="right"/>
    </xf>
    <xf numFmtId="2" fontId="0" fillId="0" borderId="0" xfId="0" applyNumberFormat="1" applyAlignment="1">
      <alignment horizontal="center" vertical="center"/>
    </xf>
    <xf numFmtId="0" fontId="2" fillId="0" borderId="0" xfId="0" applyFont="1" applyAlignment="1">
      <alignment vertical="center" wrapText="1"/>
    </xf>
    <xf numFmtId="0" fontId="62" fillId="0" borderId="0" xfId="2" applyFont="1" applyAlignment="1">
      <alignment vertical="center" wrapText="1"/>
    </xf>
    <xf numFmtId="0" fontId="61" fillId="0" borderId="32" xfId="1" applyFont="1" applyBorder="1" applyAlignment="1">
      <alignment horizontal="center" vertical="center" shrinkToFit="1"/>
    </xf>
    <xf numFmtId="0" fontId="39" fillId="0" borderId="0" xfId="2" applyFont="1" applyAlignment="1">
      <alignment vertical="center" shrinkToFit="1"/>
    </xf>
    <xf numFmtId="0" fontId="52" fillId="0" borderId="0" xfId="2" applyFont="1" applyAlignment="1">
      <alignment horizontal="right"/>
    </xf>
    <xf numFmtId="0" fontId="10" fillId="0" borderId="0" xfId="0" applyFont="1"/>
    <xf numFmtId="0" fontId="66" fillId="0" borderId="0" xfId="0" applyFont="1" applyAlignment="1">
      <alignment horizontal="center" vertical="center" shrinkToFit="1"/>
    </xf>
    <xf numFmtId="0" fontId="39" fillId="0" borderId="0" xfId="2" applyFont="1"/>
    <xf numFmtId="0" fontId="61" fillId="0" borderId="32" xfId="1" applyFont="1" applyFill="1" applyBorder="1" applyAlignment="1">
      <alignment horizontal="center" vertical="center" shrinkToFit="1"/>
    </xf>
    <xf numFmtId="0" fontId="61" fillId="0" borderId="32" xfId="1" applyFont="1" applyFill="1" applyBorder="1" applyAlignment="1">
      <alignment vertical="center"/>
    </xf>
    <xf numFmtId="0" fontId="61" fillId="0" borderId="32" xfId="1" applyFont="1" applyFill="1" applyBorder="1" applyAlignment="1">
      <alignment horizontal="center" vertical="center"/>
    </xf>
    <xf numFmtId="0" fontId="61" fillId="0" borderId="32" xfId="1" applyFont="1" applyFill="1" applyBorder="1" applyAlignment="1">
      <alignment vertical="center" shrinkToFit="1"/>
    </xf>
    <xf numFmtId="0" fontId="47" fillId="2" borderId="14" xfId="2" applyFont="1" applyFill="1" applyBorder="1" applyAlignment="1" applyProtection="1">
      <alignment horizontal="center" vertical="center" shrinkToFit="1"/>
      <protection locked="0"/>
    </xf>
    <xf numFmtId="164" fontId="11" fillId="2" borderId="31" xfId="0" applyNumberFormat="1" applyFont="1" applyFill="1" applyBorder="1" applyAlignment="1" applyProtection="1">
      <alignment horizontal="center" vertical="center" shrinkToFit="1"/>
      <protection locked="0"/>
    </xf>
    <xf numFmtId="9" fontId="11" fillId="2" borderId="31" xfId="2" applyNumberFormat="1" applyFont="1" applyFill="1" applyBorder="1" applyAlignment="1" applyProtection="1">
      <alignment horizontal="center" vertical="center" shrinkToFit="1"/>
      <protection locked="0"/>
    </xf>
    <xf numFmtId="165" fontId="11" fillId="2" borderId="31" xfId="2" applyNumberFormat="1" applyFont="1" applyFill="1" applyBorder="1" applyAlignment="1" applyProtection="1">
      <alignment horizontal="center" vertical="center" shrinkToFit="1"/>
      <protection locked="0"/>
    </xf>
    <xf numFmtId="0" fontId="11" fillId="2" borderId="31" xfId="2" applyFont="1" applyFill="1" applyBorder="1" applyAlignment="1" applyProtection="1">
      <alignment horizontal="center" vertical="center" shrinkToFit="1"/>
      <protection locked="0"/>
    </xf>
    <xf numFmtId="167" fontId="11" fillId="2" borderId="31" xfId="2" applyNumberFormat="1" applyFont="1" applyFill="1" applyBorder="1" applyAlignment="1" applyProtection="1">
      <alignment horizontal="center" vertical="center" shrinkToFit="1"/>
      <protection locked="0"/>
    </xf>
    <xf numFmtId="1" fontId="11" fillId="2" borderId="31" xfId="2" applyNumberFormat="1" applyFont="1" applyFill="1" applyBorder="1" applyAlignment="1" applyProtection="1">
      <alignment horizontal="center" vertical="center" shrinkToFit="1"/>
      <protection locked="0"/>
    </xf>
    <xf numFmtId="1" fontId="11" fillId="0" borderId="0" xfId="0" applyNumberFormat="1" applyFont="1" applyAlignment="1">
      <alignment horizontal="center" vertical="center" shrinkToFit="1"/>
    </xf>
    <xf numFmtId="165" fontId="11" fillId="2" borderId="31" xfId="0" applyNumberFormat="1" applyFont="1" applyFill="1" applyBorder="1" applyAlignment="1" applyProtection="1">
      <alignment horizontal="center" vertical="center" shrinkToFit="1"/>
      <protection locked="0"/>
    </xf>
    <xf numFmtId="2" fontId="11" fillId="2" borderId="31" xfId="0" applyNumberFormat="1" applyFont="1" applyFill="1" applyBorder="1" applyAlignment="1" applyProtection="1">
      <alignment horizontal="center" vertical="center" shrinkToFit="1"/>
      <protection locked="0"/>
    </xf>
    <xf numFmtId="167" fontId="11" fillId="0" borderId="0" xfId="2" applyNumberFormat="1" applyFont="1" applyAlignment="1">
      <alignment horizontal="center" vertical="center" shrinkToFit="1"/>
    </xf>
    <xf numFmtId="0" fontId="11" fillId="0" borderId="0" xfId="0" applyFont="1" applyAlignment="1">
      <alignment shrinkToFit="1"/>
    </xf>
    <xf numFmtId="0" fontId="11" fillId="0" borderId="0" xfId="0" applyFont="1" applyAlignment="1">
      <alignment horizontal="center" shrinkToFit="1"/>
    </xf>
    <xf numFmtId="0" fontId="71" fillId="0" borderId="0" xfId="0" applyFont="1" applyAlignment="1">
      <alignment horizontal="center" vertical="center"/>
    </xf>
    <xf numFmtId="164" fontId="0" fillId="0" borderId="31" xfId="0" applyNumberFormat="1" applyBorder="1" applyAlignment="1">
      <alignment horizontal="center" vertical="center"/>
    </xf>
    <xf numFmtId="0" fontId="9" fillId="6" borderId="0" xfId="0" applyFont="1" applyFill="1" applyAlignment="1">
      <alignment horizontal="left" vertical="center"/>
    </xf>
    <xf numFmtId="164" fontId="9" fillId="6" borderId="0" xfId="0" applyNumberFormat="1" applyFont="1" applyFill="1" applyAlignment="1">
      <alignment horizontal="center" vertical="center" shrinkToFit="1"/>
    </xf>
    <xf numFmtId="166" fontId="9" fillId="6" borderId="0" xfId="0" applyNumberFormat="1" applyFont="1" applyFill="1" applyAlignment="1">
      <alignment horizontal="center" vertical="center"/>
    </xf>
    <xf numFmtId="0" fontId="9" fillId="6" borderId="0" xfId="0" applyFont="1" applyFill="1" applyAlignment="1">
      <alignment horizontal="center" vertical="center"/>
    </xf>
    <xf numFmtId="49" fontId="9" fillId="6" borderId="0" xfId="0" applyNumberFormat="1" applyFont="1" applyFill="1" applyAlignment="1">
      <alignment horizontal="center" vertical="center"/>
    </xf>
    <xf numFmtId="0" fontId="10" fillId="6" borderId="0" xfId="0" applyFont="1" applyFill="1"/>
    <xf numFmtId="0" fontId="9" fillId="6" borderId="0" xfId="0" applyFont="1" applyFill="1" applyAlignment="1">
      <alignment horizontal="justify" vertical="center"/>
    </xf>
    <xf numFmtId="2" fontId="9" fillId="6" borderId="1" xfId="0" applyNumberFormat="1" applyFont="1" applyFill="1" applyBorder="1" applyAlignment="1">
      <alignment horizontal="center" vertical="center" wrapText="1"/>
    </xf>
    <xf numFmtId="0" fontId="11" fillId="6" borderId="0" xfId="0" applyFont="1" applyFill="1" applyAlignment="1">
      <alignment horizontal="left" vertical="center"/>
    </xf>
    <xf numFmtId="0" fontId="0" fillId="6" borderId="0" xfId="0" applyFill="1"/>
    <xf numFmtId="164" fontId="9" fillId="6" borderId="0" xfId="0" applyNumberFormat="1" applyFont="1" applyFill="1" applyAlignment="1">
      <alignment horizontal="center" vertical="center"/>
    </xf>
    <xf numFmtId="1" fontId="9" fillId="6" borderId="0" xfId="0" applyNumberFormat="1" applyFont="1" applyFill="1" applyAlignment="1">
      <alignment horizontal="center" vertical="center"/>
    </xf>
    <xf numFmtId="9" fontId="9" fillId="6" borderId="0" xfId="0" applyNumberFormat="1" applyFont="1" applyFill="1" applyAlignment="1">
      <alignment horizontal="center" vertical="center"/>
    </xf>
    <xf numFmtId="49" fontId="9" fillId="6" borderId="0" xfId="0" applyNumberFormat="1" applyFont="1" applyFill="1" applyAlignment="1">
      <alignment horizontal="center" vertical="center" wrapText="1"/>
    </xf>
    <xf numFmtId="167" fontId="9" fillId="6" borderId="0" xfId="0" applyNumberFormat="1" applyFont="1" applyFill="1" applyAlignment="1">
      <alignment horizontal="center" vertical="center"/>
    </xf>
    <xf numFmtId="165" fontId="9" fillId="6" borderId="0" xfId="0" applyNumberFormat="1" applyFont="1" applyFill="1" applyAlignment="1">
      <alignment horizontal="center" vertical="center"/>
    </xf>
    <xf numFmtId="166" fontId="9" fillId="6" borderId="0" xfId="0" applyNumberFormat="1" applyFont="1" applyFill="1" applyAlignment="1">
      <alignment horizontal="center" vertical="center" wrapText="1"/>
    </xf>
    <xf numFmtId="0" fontId="9" fillId="7" borderId="0" xfId="0" applyFont="1" applyFill="1" applyAlignment="1">
      <alignment horizontal="left" vertical="center"/>
    </xf>
    <xf numFmtId="164" fontId="9" fillId="7" borderId="0" xfId="0" applyNumberFormat="1" applyFont="1" applyFill="1" applyAlignment="1">
      <alignment horizontal="center" vertical="center" shrinkToFit="1"/>
    </xf>
    <xf numFmtId="166" fontId="9" fillId="7" borderId="0" xfId="0" applyNumberFormat="1" applyFont="1" applyFill="1" applyAlignment="1">
      <alignment horizontal="center" vertical="center"/>
    </xf>
    <xf numFmtId="0" fontId="9" fillId="7" borderId="0" xfId="0" applyFont="1" applyFill="1" applyAlignment="1">
      <alignment horizontal="center" vertical="center"/>
    </xf>
    <xf numFmtId="49" fontId="9" fillId="7" borderId="0" xfId="0" applyNumberFormat="1" applyFont="1" applyFill="1" applyAlignment="1">
      <alignment horizontal="center" vertical="center"/>
    </xf>
    <xf numFmtId="0" fontId="10" fillId="7" borderId="0" xfId="0" applyFont="1" applyFill="1"/>
    <xf numFmtId="0" fontId="9" fillId="7" borderId="0" xfId="0" applyFont="1" applyFill="1" applyAlignment="1">
      <alignment horizontal="justify" vertical="center"/>
    </xf>
    <xf numFmtId="2" fontId="9" fillId="7" borderId="1" xfId="0" applyNumberFormat="1" applyFont="1" applyFill="1" applyBorder="1" applyAlignment="1">
      <alignment horizontal="center" vertical="center" wrapText="1"/>
    </xf>
    <xf numFmtId="0" fontId="11" fillId="7" borderId="0" xfId="0" applyFont="1" applyFill="1" applyAlignment="1">
      <alignment horizontal="left" vertical="center"/>
    </xf>
    <xf numFmtId="0" fontId="0" fillId="7" borderId="0" xfId="0" applyFill="1"/>
    <xf numFmtId="164" fontId="9" fillId="7" borderId="0" xfId="0" applyNumberFormat="1" applyFont="1" applyFill="1" applyAlignment="1">
      <alignment horizontal="center" vertical="center"/>
    </xf>
    <xf numFmtId="165" fontId="9" fillId="7" borderId="0" xfId="0" applyNumberFormat="1" applyFont="1" applyFill="1" applyAlignment="1">
      <alignment horizontal="center" vertical="center"/>
    </xf>
    <xf numFmtId="9" fontId="9" fillId="7" borderId="0" xfId="0" applyNumberFormat="1" applyFont="1" applyFill="1" applyAlignment="1">
      <alignment horizontal="center" vertical="center"/>
    </xf>
    <xf numFmtId="0" fontId="9" fillId="5" borderId="0" xfId="0" applyFont="1" applyFill="1" applyAlignment="1">
      <alignment horizontal="left" vertical="center"/>
    </xf>
    <xf numFmtId="164" fontId="9" fillId="5" borderId="0" xfId="0" applyNumberFormat="1" applyFont="1" applyFill="1" applyAlignment="1">
      <alignment horizontal="center" vertical="center" shrinkToFit="1"/>
    </xf>
    <xf numFmtId="166" fontId="9" fillId="5" borderId="0" xfId="0" applyNumberFormat="1" applyFont="1" applyFill="1" applyAlignment="1">
      <alignment horizontal="center" vertical="center"/>
    </xf>
    <xf numFmtId="0" fontId="9" fillId="5" borderId="0" xfId="0" applyFont="1" applyFill="1" applyAlignment="1">
      <alignment horizontal="center" vertical="center"/>
    </xf>
    <xf numFmtId="49" fontId="9" fillId="5" borderId="0" xfId="0" applyNumberFormat="1" applyFont="1" applyFill="1" applyAlignment="1">
      <alignment horizontal="center" vertical="center"/>
    </xf>
    <xf numFmtId="0" fontId="10" fillId="5" borderId="0" xfId="0" applyFont="1" applyFill="1"/>
    <xf numFmtId="0" fontId="9" fillId="5" borderId="0" xfId="0" applyFont="1" applyFill="1" applyAlignment="1">
      <alignment horizontal="justify" vertical="center"/>
    </xf>
    <xf numFmtId="2" fontId="9" fillId="5" borderId="1" xfId="0" applyNumberFormat="1" applyFont="1" applyFill="1" applyBorder="1" applyAlignment="1">
      <alignment horizontal="center" vertical="center" wrapText="1"/>
    </xf>
    <xf numFmtId="0" fontId="11" fillId="5" borderId="0" xfId="0" applyFont="1" applyFill="1" applyAlignment="1">
      <alignment horizontal="left" vertical="center"/>
    </xf>
    <xf numFmtId="0" fontId="0" fillId="5" borderId="0" xfId="0" applyFill="1"/>
    <xf numFmtId="164" fontId="9" fillId="5" borderId="0" xfId="0" applyNumberFormat="1" applyFont="1" applyFill="1" applyAlignment="1">
      <alignment horizontal="center" vertical="center"/>
    </xf>
    <xf numFmtId="1" fontId="9" fillId="5" borderId="0" xfId="0" applyNumberFormat="1" applyFont="1" applyFill="1" applyAlignment="1">
      <alignment horizontal="center" vertical="center"/>
    </xf>
    <xf numFmtId="9" fontId="9" fillId="5" borderId="0" xfId="0" applyNumberFormat="1" applyFont="1" applyFill="1" applyAlignment="1">
      <alignment horizontal="center" vertical="center"/>
    </xf>
    <xf numFmtId="49" fontId="9" fillId="5" borderId="0" xfId="0" applyNumberFormat="1" applyFont="1" applyFill="1" applyAlignment="1">
      <alignment horizontal="center" vertical="center" wrapText="1"/>
    </xf>
    <xf numFmtId="167" fontId="9" fillId="5" borderId="0" xfId="0" applyNumberFormat="1" applyFont="1" applyFill="1" applyAlignment="1">
      <alignment horizontal="center" vertical="center"/>
    </xf>
    <xf numFmtId="165" fontId="9" fillId="5" borderId="0" xfId="0" applyNumberFormat="1" applyFont="1" applyFill="1" applyAlignment="1">
      <alignment horizontal="center" vertical="center"/>
    </xf>
    <xf numFmtId="166" fontId="9" fillId="5" borderId="0" xfId="0" applyNumberFormat="1" applyFont="1" applyFill="1" applyAlignment="1">
      <alignment horizontal="center" vertical="center" wrapText="1"/>
    </xf>
    <xf numFmtId="0" fontId="7" fillId="5" borderId="0" xfId="0" applyFont="1" applyFill="1" applyAlignment="1">
      <alignment horizontal="center" vertical="center"/>
    </xf>
    <xf numFmtId="0" fontId="7" fillId="5" borderId="0" xfId="0" applyFont="1" applyFill="1" applyAlignment="1">
      <alignment horizontal="center" vertical="center" wrapText="1"/>
    </xf>
    <xf numFmtId="49" fontId="7" fillId="5" borderId="0" xfId="0" applyNumberFormat="1" applyFont="1" applyFill="1" applyAlignment="1">
      <alignment horizontal="center" vertical="center" wrapText="1"/>
    </xf>
    <xf numFmtId="1" fontId="11" fillId="2" borderId="31" xfId="0" applyNumberFormat="1" applyFont="1" applyFill="1" applyBorder="1" applyAlignment="1" applyProtection="1">
      <alignment horizontal="center" vertical="center" shrinkToFit="1"/>
      <protection locked="0"/>
    </xf>
    <xf numFmtId="0" fontId="73" fillId="2" borderId="31" xfId="0" applyFont="1" applyFill="1" applyBorder="1" applyAlignment="1" applyProtection="1">
      <alignment horizontal="center" vertical="center" wrapText="1" shrinkToFit="1"/>
      <protection locked="0"/>
    </xf>
    <xf numFmtId="166" fontId="9" fillId="4" borderId="0" xfId="0" applyNumberFormat="1" applyFont="1" applyFill="1" applyAlignment="1">
      <alignment horizontal="center" vertical="center"/>
    </xf>
    <xf numFmtId="169" fontId="9" fillId="5" borderId="0" xfId="0" applyNumberFormat="1" applyFont="1" applyFill="1" applyAlignment="1">
      <alignment horizontal="center" vertical="center"/>
    </xf>
    <xf numFmtId="167" fontId="9" fillId="7" borderId="0" xfId="0" applyNumberFormat="1" applyFont="1" applyFill="1" applyAlignment="1">
      <alignment horizontal="center" vertical="center"/>
    </xf>
    <xf numFmtId="166" fontId="9" fillId="7" borderId="0" xfId="0" applyNumberFormat="1" applyFont="1" applyFill="1" applyAlignment="1">
      <alignment horizontal="center" vertical="center" wrapText="1"/>
    </xf>
    <xf numFmtId="2" fontId="9" fillId="7" borderId="0" xfId="0" applyNumberFormat="1" applyFont="1" applyFill="1" applyAlignment="1">
      <alignment horizontal="center" vertical="center"/>
    </xf>
    <xf numFmtId="168" fontId="9" fillId="7" borderId="0" xfId="0" applyNumberFormat="1" applyFont="1" applyFill="1" applyAlignment="1">
      <alignment horizontal="center" vertical="center"/>
    </xf>
    <xf numFmtId="164" fontId="9" fillId="8" borderId="0" xfId="0" applyNumberFormat="1" applyFont="1" applyFill="1" applyAlignment="1">
      <alignment horizontal="center" vertical="center" shrinkToFit="1"/>
    </xf>
    <xf numFmtId="165" fontId="9" fillId="8" borderId="0" xfId="0" applyNumberFormat="1" applyFont="1" applyFill="1" applyAlignment="1">
      <alignment horizontal="center" vertical="center"/>
    </xf>
    <xf numFmtId="1" fontId="9" fillId="8" borderId="0" xfId="0" applyNumberFormat="1" applyFont="1" applyFill="1" applyAlignment="1">
      <alignment horizontal="center" vertical="center"/>
    </xf>
    <xf numFmtId="0" fontId="0" fillId="0" borderId="0" xfId="0" applyAlignment="1">
      <alignment horizontal="center"/>
    </xf>
    <xf numFmtId="0" fontId="75" fillId="0" borderId="0" xfId="0" applyFont="1" applyAlignment="1">
      <alignment horizontal="center"/>
    </xf>
    <xf numFmtId="0" fontId="0" fillId="0" borderId="7" xfId="0" applyBorder="1"/>
    <xf numFmtId="0" fontId="0" fillId="0" borderId="9" xfId="0" applyBorder="1"/>
    <xf numFmtId="0" fontId="0" fillId="0" borderId="10" xfId="0" applyBorder="1"/>
    <xf numFmtId="0" fontId="0" fillId="9" borderId="0" xfId="0" applyFill="1"/>
    <xf numFmtId="0" fontId="0" fillId="9" borderId="0" xfId="0" applyFill="1" applyAlignment="1">
      <alignment horizontal="center"/>
    </xf>
    <xf numFmtId="0" fontId="0" fillId="9" borderId="0" xfId="0" applyFill="1" applyAlignment="1">
      <alignment horizontal="left" vertical="center"/>
    </xf>
    <xf numFmtId="0" fontId="75" fillId="0" borderId="0" xfId="0" applyFont="1"/>
    <xf numFmtId="0" fontId="0" fillId="0" borderId="2" xfId="0" applyBorder="1" applyAlignment="1">
      <alignment horizontal="left" vertical="center"/>
    </xf>
    <xf numFmtId="0" fontId="0" fillId="0" borderId="40" xfId="0" applyBorder="1" applyAlignment="1">
      <alignment horizontal="left" vertical="center"/>
    </xf>
    <xf numFmtId="0" fontId="0" fillId="0" borderId="3" xfId="0" applyBorder="1" applyAlignment="1">
      <alignment horizontal="left" vertical="center"/>
    </xf>
    <xf numFmtId="0" fontId="1" fillId="0" borderId="0" xfId="0" applyFont="1" applyAlignment="1">
      <alignment horizontal="center" vertical="center" shrinkToFit="1"/>
    </xf>
    <xf numFmtId="0" fontId="7" fillId="10" borderId="0" xfId="0" applyFont="1" applyFill="1" applyAlignment="1">
      <alignment horizontal="center" vertical="center" wrapText="1"/>
    </xf>
    <xf numFmtId="164" fontId="9" fillId="10" borderId="0" xfId="0" applyNumberFormat="1" applyFont="1" applyFill="1" applyAlignment="1">
      <alignment horizontal="center" vertical="center" shrinkToFit="1"/>
    </xf>
    <xf numFmtId="0" fontId="39" fillId="0" borderId="0" xfId="2" applyFont="1" applyAlignment="1">
      <alignment horizontal="right" vertical="center" shrinkToFit="1"/>
    </xf>
    <xf numFmtId="0" fontId="39" fillId="0" borderId="0" xfId="2" applyFont="1" applyAlignment="1">
      <alignment horizontal="left" vertical="center" shrinkToFit="1"/>
    </xf>
    <xf numFmtId="0" fontId="11" fillId="0" borderId="0" xfId="2" applyFont="1" applyAlignment="1">
      <alignment horizontal="right" vertical="center" shrinkToFit="1"/>
    </xf>
    <xf numFmtId="0" fontId="11" fillId="0" borderId="0" xfId="2" applyFont="1" applyAlignment="1">
      <alignment horizontal="left" vertical="center" shrinkToFit="1"/>
    </xf>
    <xf numFmtId="0" fontId="40" fillId="0" borderId="0" xfId="2" applyFont="1" applyAlignment="1">
      <alignment horizontal="left"/>
    </xf>
    <xf numFmtId="0" fontId="2" fillId="0" borderId="9" xfId="0" applyFont="1" applyBorder="1" applyAlignment="1">
      <alignment horizontal="center" vertical="center" wrapText="1"/>
    </xf>
    <xf numFmtId="0" fontId="31" fillId="0" borderId="0" xfId="1" applyFont="1" applyFill="1" applyBorder="1" applyAlignment="1">
      <alignment horizontal="center" vertical="center" wrapText="1"/>
    </xf>
    <xf numFmtId="0" fontId="44" fillId="0" borderId="0" xfId="0" applyFont="1" applyAlignment="1">
      <alignment horizontal="center" vertical="center" shrinkToFit="1"/>
    </xf>
    <xf numFmtId="0" fontId="4" fillId="0" borderId="0" xfId="1" applyAlignment="1">
      <alignment horizontal="center" vertical="center"/>
    </xf>
    <xf numFmtId="0" fontId="65" fillId="0" borderId="0" xfId="1" applyFont="1" applyBorder="1" applyAlignment="1">
      <alignment horizontal="right" vertical="center" shrinkToFit="1"/>
    </xf>
    <xf numFmtId="0" fontId="65" fillId="0" borderId="22" xfId="1" applyFont="1" applyBorder="1" applyAlignment="1">
      <alignment horizontal="right" vertical="center" shrinkToFit="1"/>
    </xf>
    <xf numFmtId="0" fontId="69" fillId="0" borderId="0" xfId="1" applyFont="1" applyAlignment="1">
      <alignment horizontal="center" vertical="center" shrinkToFit="1"/>
    </xf>
    <xf numFmtId="0" fontId="52" fillId="0" borderId="0" xfId="2" applyFont="1" applyAlignment="1">
      <alignment horizontal="right" vertical="center" shrinkToFit="1"/>
    </xf>
    <xf numFmtId="0" fontId="52" fillId="0" borderId="22" xfId="2" applyFont="1" applyBorder="1" applyAlignment="1">
      <alignment horizontal="right" vertical="center" shrinkToFit="1"/>
    </xf>
    <xf numFmtId="0" fontId="24" fillId="0" borderId="32" xfId="2" applyFont="1" applyBorder="1" applyAlignment="1">
      <alignment horizontal="center" vertical="center" wrapText="1"/>
    </xf>
    <xf numFmtId="0" fontId="24" fillId="0" borderId="32" xfId="2" applyFont="1" applyBorder="1" applyAlignment="1">
      <alignment horizontal="center" vertical="center"/>
    </xf>
    <xf numFmtId="0" fontId="2" fillId="0" borderId="0" xfId="0" applyFont="1" applyAlignment="1">
      <alignment vertical="center"/>
    </xf>
    <xf numFmtId="0" fontId="13" fillId="0" borderId="0" xfId="1" applyFont="1" applyAlignment="1">
      <alignment horizontal="center" vertical="center"/>
    </xf>
    <xf numFmtId="0" fontId="61" fillId="0" borderId="32" xfId="1" applyFont="1" applyBorder="1" applyAlignment="1">
      <alignment horizontal="center" vertical="center"/>
    </xf>
    <xf numFmtId="0" fontId="49" fillId="0" borderId="0" xfId="2" applyFont="1" applyAlignment="1">
      <alignment vertical="center" shrinkToFit="1"/>
    </xf>
    <xf numFmtId="14" fontId="11" fillId="0" borderId="0" xfId="2" applyNumberFormat="1" applyFont="1" applyAlignment="1">
      <alignment horizontal="left" vertical="center" shrinkToFit="1"/>
    </xf>
    <xf numFmtId="0" fontId="36" fillId="11" borderId="18" xfId="2" applyFont="1" applyFill="1" applyBorder="1" applyAlignment="1">
      <alignment horizontal="center" vertical="center" wrapText="1"/>
    </xf>
    <xf numFmtId="0" fontId="37" fillId="11" borderId="19" xfId="2" applyFont="1" applyFill="1" applyBorder="1" applyAlignment="1">
      <alignment horizontal="center" vertical="center"/>
    </xf>
    <xf numFmtId="0" fontId="37" fillId="11" borderId="20" xfId="2" applyFont="1" applyFill="1" applyBorder="1" applyAlignment="1">
      <alignment horizontal="center" vertical="center"/>
    </xf>
    <xf numFmtId="0" fontId="37" fillId="11" borderId="23" xfId="2" applyFont="1" applyFill="1" applyBorder="1" applyAlignment="1">
      <alignment horizontal="center" vertical="center"/>
    </xf>
    <xf numFmtId="0" fontId="37" fillId="11" borderId="0" xfId="2" applyFont="1" applyFill="1" applyAlignment="1">
      <alignment horizontal="center" vertical="center"/>
    </xf>
    <xf numFmtId="0" fontId="37" fillId="11" borderId="24" xfId="2" applyFont="1" applyFill="1" applyBorder="1" applyAlignment="1">
      <alignment horizontal="center" vertical="center"/>
    </xf>
    <xf numFmtId="0" fontId="37" fillId="11" borderId="28" xfId="2" applyFont="1" applyFill="1" applyBorder="1" applyAlignment="1">
      <alignment horizontal="center" vertical="center"/>
    </xf>
    <xf numFmtId="0" fontId="37" fillId="11" borderId="29" xfId="2" applyFont="1" applyFill="1" applyBorder="1" applyAlignment="1">
      <alignment horizontal="center" vertical="center"/>
    </xf>
    <xf numFmtId="0" fontId="37" fillId="11" borderId="30" xfId="2" applyFont="1" applyFill="1" applyBorder="1" applyAlignment="1">
      <alignment horizontal="center" vertical="center"/>
    </xf>
    <xf numFmtId="0" fontId="39" fillId="0" borderId="0" xfId="2" applyFont="1" applyAlignment="1">
      <alignment vertical="center" shrinkToFit="1"/>
    </xf>
    <xf numFmtId="0" fontId="63" fillId="0" borderId="9" xfId="2" applyFont="1" applyBorder="1" applyAlignment="1">
      <alignment horizontal="center" vertical="center" wrapText="1"/>
    </xf>
    <xf numFmtId="0" fontId="45" fillId="0" borderId="0" xfId="3" applyFont="1" applyAlignment="1">
      <alignment horizontal="center" vertical="center" shrinkToFit="1"/>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21" xfId="0" applyFont="1" applyBorder="1" applyAlignment="1">
      <alignment horizontal="center" vertical="center"/>
    </xf>
    <xf numFmtId="0" fontId="12" fillId="0" borderId="0" xfId="0" applyFont="1" applyAlignment="1">
      <alignment horizontal="center" vertical="center"/>
    </xf>
    <xf numFmtId="0" fontId="9" fillId="2" borderId="16" xfId="2" applyFont="1" applyFill="1" applyBorder="1" applyAlignment="1" applyProtection="1">
      <alignment horizontal="justify" vertical="center" wrapText="1"/>
      <protection locked="0"/>
    </xf>
    <xf numFmtId="0" fontId="9" fillId="2" borderId="17" xfId="2" applyFont="1" applyFill="1" applyBorder="1" applyAlignment="1" applyProtection="1">
      <alignment horizontal="justify" vertical="center" wrapText="1"/>
      <protection locked="0"/>
    </xf>
    <xf numFmtId="0" fontId="9" fillId="2" borderId="26" xfId="2" applyFont="1" applyFill="1" applyBorder="1" applyAlignment="1" applyProtection="1">
      <alignment horizontal="justify" vertical="center" wrapText="1"/>
      <protection locked="0"/>
    </xf>
    <xf numFmtId="0" fontId="9" fillId="2" borderId="27" xfId="2" applyFont="1" applyFill="1" applyBorder="1" applyAlignment="1" applyProtection="1">
      <alignment horizontal="justify" vertical="center" wrapText="1"/>
      <protection locked="0"/>
    </xf>
    <xf numFmtId="1" fontId="55" fillId="0" borderId="46" xfId="2" applyNumberFormat="1" applyFont="1" applyBorder="1" applyAlignment="1">
      <alignment horizontal="center" vertical="center" wrapText="1"/>
    </xf>
    <xf numFmtId="0" fontId="9" fillId="0" borderId="43" xfId="0" applyFont="1" applyBorder="1" applyAlignment="1">
      <alignment horizontal="center" vertical="center" wrapText="1"/>
    </xf>
    <xf numFmtId="0" fontId="9" fillId="0" borderId="31" xfId="0" applyFont="1" applyBorder="1" applyAlignment="1">
      <alignment horizontal="center" vertical="center" wrapText="1"/>
    </xf>
    <xf numFmtId="0" fontId="52" fillId="0" borderId="0" xfId="0" applyFont="1" applyAlignment="1">
      <alignment horizontal="right" vertical="center" shrinkToFit="1"/>
    </xf>
    <xf numFmtId="0" fontId="31" fillId="0" borderId="43" xfId="0" applyFont="1" applyBorder="1" applyAlignment="1">
      <alignment horizontal="center" vertical="center" wrapText="1"/>
    </xf>
    <xf numFmtId="0" fontId="31" fillId="0" borderId="31" xfId="0" applyFont="1" applyBorder="1" applyAlignment="1">
      <alignment horizontal="center" vertical="center" wrapText="1"/>
    </xf>
    <xf numFmtId="0" fontId="52" fillId="0" borderId="0" xfId="0" applyFont="1" applyAlignment="1">
      <alignment horizontal="center" vertical="center" shrinkToFit="1"/>
    </xf>
    <xf numFmtId="0" fontId="9" fillId="2" borderId="45" xfId="2" applyFont="1" applyFill="1" applyBorder="1" applyAlignment="1" applyProtection="1">
      <alignment horizontal="center" vertical="center" shrinkToFit="1"/>
      <protection locked="0"/>
    </xf>
    <xf numFmtId="0" fontId="9" fillId="2" borderId="46" xfId="2" applyFont="1" applyFill="1" applyBorder="1" applyAlignment="1" applyProtection="1">
      <alignment horizontal="center" vertical="center" shrinkToFit="1"/>
      <protection locked="0"/>
    </xf>
    <xf numFmtId="0" fontId="55" fillId="0" borderId="43" xfId="0" applyFont="1" applyBorder="1" applyAlignment="1">
      <alignment horizontal="center" vertical="center" wrapText="1"/>
    </xf>
    <xf numFmtId="0" fontId="55" fillId="0" borderId="31" xfId="0" applyFont="1" applyBorder="1" applyAlignment="1">
      <alignment horizontal="center" vertical="center" wrapText="1"/>
    </xf>
    <xf numFmtId="0" fontId="20" fillId="0" borderId="0" xfId="2" applyFont="1" applyAlignment="1">
      <alignment horizontal="center" vertical="center" wrapText="1"/>
    </xf>
    <xf numFmtId="0" fontId="11" fillId="5" borderId="15" xfId="2" applyFont="1" applyFill="1" applyBorder="1" applyAlignment="1" applyProtection="1">
      <alignment horizontal="justify" vertical="top" wrapText="1"/>
      <protection locked="0"/>
    </xf>
    <xf numFmtId="0" fontId="11" fillId="5" borderId="16" xfId="2" applyFont="1" applyFill="1" applyBorder="1" applyAlignment="1" applyProtection="1">
      <alignment horizontal="justify" vertical="top" wrapText="1"/>
      <protection locked="0"/>
    </xf>
    <xf numFmtId="0" fontId="11" fillId="5" borderId="17" xfId="2" applyFont="1" applyFill="1" applyBorder="1" applyAlignment="1" applyProtection="1">
      <alignment horizontal="justify" vertical="top" wrapText="1"/>
      <protection locked="0"/>
    </xf>
    <xf numFmtId="0" fontId="11" fillId="5" borderId="21" xfId="2" applyFont="1" applyFill="1" applyBorder="1" applyAlignment="1" applyProtection="1">
      <alignment horizontal="justify" vertical="top" wrapText="1"/>
      <protection locked="0"/>
    </xf>
    <xf numFmtId="0" fontId="11" fillId="5" borderId="0" xfId="2" applyFont="1" applyFill="1" applyAlignment="1" applyProtection="1">
      <alignment horizontal="justify" vertical="top" wrapText="1"/>
      <protection locked="0"/>
    </xf>
    <xf numFmtId="0" fontId="11" fillId="5" borderId="22" xfId="2" applyFont="1" applyFill="1" applyBorder="1" applyAlignment="1" applyProtection="1">
      <alignment horizontal="justify" vertical="top" wrapText="1"/>
      <protection locked="0"/>
    </xf>
    <xf numFmtId="0" fontId="11" fillId="5" borderId="25" xfId="2" applyFont="1" applyFill="1" applyBorder="1" applyAlignment="1" applyProtection="1">
      <alignment horizontal="justify" vertical="top" wrapText="1"/>
      <protection locked="0"/>
    </xf>
    <xf numFmtId="0" fontId="11" fillId="5" borderId="26" xfId="2" applyFont="1" applyFill="1" applyBorder="1" applyAlignment="1" applyProtection="1">
      <alignment horizontal="justify" vertical="top" wrapText="1"/>
      <protection locked="0"/>
    </xf>
    <xf numFmtId="0" fontId="11" fillId="5" borderId="27" xfId="2" applyFont="1" applyFill="1" applyBorder="1" applyAlignment="1" applyProtection="1">
      <alignment horizontal="justify" vertical="top" wrapText="1"/>
      <protection locked="0"/>
    </xf>
    <xf numFmtId="0" fontId="58" fillId="0" borderId="0" xfId="2" applyFont="1" applyAlignment="1">
      <alignment vertical="center"/>
    </xf>
    <xf numFmtId="0" fontId="70" fillId="5" borderId="31" xfId="2" applyFont="1" applyFill="1" applyBorder="1" applyAlignment="1" applyProtection="1">
      <alignment horizontal="justify" vertical="center" wrapText="1" shrinkToFit="1"/>
      <protection locked="0"/>
    </xf>
    <xf numFmtId="0" fontId="0" fillId="0" borderId="0" xfId="0" applyAlignment="1">
      <alignment vertical="center" shrinkToFit="1"/>
    </xf>
    <xf numFmtId="0" fontId="3" fillId="0" borderId="0" xfId="0" applyFont="1" applyAlignment="1">
      <alignment horizontal="center"/>
    </xf>
    <xf numFmtId="0" fontId="9" fillId="0" borderId="42" xfId="2" applyFont="1" applyBorder="1" applyAlignment="1">
      <alignment horizontal="center" vertical="center" wrapText="1"/>
    </xf>
    <xf numFmtId="0" fontId="9" fillId="0" borderId="43" xfId="2" applyFont="1" applyBorder="1" applyAlignment="1">
      <alignment horizontal="center" vertical="center" wrapText="1"/>
    </xf>
    <xf numFmtId="0" fontId="9" fillId="0" borderId="44" xfId="2" applyFont="1" applyBorder="1" applyAlignment="1">
      <alignment horizontal="center" vertical="center" wrapText="1"/>
    </xf>
    <xf numFmtId="0" fontId="9" fillId="0" borderId="31" xfId="2" applyFont="1" applyBorder="1" applyAlignment="1">
      <alignment horizontal="center" vertical="center" wrapText="1"/>
    </xf>
    <xf numFmtId="0" fontId="2" fillId="0" borderId="0" xfId="0" applyFont="1" applyAlignment="1">
      <alignment horizontal="center" shrinkToFit="1"/>
    </xf>
    <xf numFmtId="0" fontId="61" fillId="0" borderId="32" xfId="1" applyFont="1" applyBorder="1" applyAlignment="1">
      <alignment horizontal="center" vertical="center" shrinkToFit="1"/>
    </xf>
    <xf numFmtId="0" fontId="2" fillId="3" borderId="0" xfId="0" applyFont="1" applyFill="1" applyAlignment="1" applyProtection="1">
      <alignment vertical="center" shrinkToFit="1"/>
      <protection locked="0"/>
    </xf>
    <xf numFmtId="0" fontId="45" fillId="0" borderId="0" xfId="3" applyFont="1" applyFill="1" applyAlignment="1">
      <alignment horizontal="center" vertical="center" shrinkToFit="1"/>
    </xf>
    <xf numFmtId="0" fontId="80" fillId="0" borderId="0" xfId="2" applyFont="1" applyAlignment="1">
      <alignment vertical="center" shrinkToFit="1"/>
    </xf>
    <xf numFmtId="0" fontId="43" fillId="0" borderId="37" xfId="2" applyFont="1" applyBorder="1" applyAlignment="1">
      <alignment horizontal="center"/>
    </xf>
    <xf numFmtId="0" fontId="16" fillId="0" borderId="38" xfId="2" applyFont="1" applyBorder="1" applyAlignment="1">
      <alignment horizontal="center"/>
    </xf>
    <xf numFmtId="0" fontId="16" fillId="0" borderId="39" xfId="2" applyFont="1" applyBorder="1" applyAlignment="1">
      <alignment horizontal="center"/>
    </xf>
    <xf numFmtId="0" fontId="59" fillId="0" borderId="11" xfId="2" applyFont="1" applyBorder="1" applyAlignment="1">
      <alignment horizontal="right" vertical="center"/>
    </xf>
    <xf numFmtId="0" fontId="59" fillId="0" borderId="12" xfId="2" applyFont="1" applyBorder="1" applyAlignment="1">
      <alignment horizontal="right" vertical="center"/>
    </xf>
    <xf numFmtId="0" fontId="12" fillId="0" borderId="5" xfId="0" applyFont="1" applyBorder="1" applyAlignment="1">
      <alignment horizontal="center" vertical="center"/>
    </xf>
    <xf numFmtId="0" fontId="0" fillId="2" borderId="26" xfId="0" applyFill="1" applyBorder="1" applyAlignment="1" applyProtection="1">
      <alignment horizontal="left" vertical="center" shrinkToFit="1"/>
      <protection locked="0"/>
    </xf>
    <xf numFmtId="0" fontId="0" fillId="2" borderId="27" xfId="0" applyFill="1" applyBorder="1" applyAlignment="1" applyProtection="1">
      <alignment horizontal="left" vertical="center" shrinkToFit="1"/>
      <protection locked="0"/>
    </xf>
    <xf numFmtId="0" fontId="0" fillId="2" borderId="9" xfId="0" applyFill="1" applyBorder="1" applyAlignment="1" applyProtection="1">
      <alignment horizontal="left" vertical="center" shrinkToFit="1"/>
      <protection locked="0"/>
    </xf>
    <xf numFmtId="0" fontId="12" fillId="0" borderId="4" xfId="0" applyFont="1" applyBorder="1" applyAlignment="1">
      <alignment horizontal="center" vertical="center"/>
    </xf>
    <xf numFmtId="0" fontId="9" fillId="0" borderId="33" xfId="0" applyFont="1" applyBorder="1" applyAlignment="1">
      <alignment horizontal="center" vertical="center" wrapText="1"/>
    </xf>
    <xf numFmtId="0" fontId="9" fillId="0" borderId="6" xfId="0" applyFont="1" applyBorder="1" applyAlignment="1">
      <alignment horizontal="center" vertical="center" wrapText="1"/>
    </xf>
    <xf numFmtId="0" fontId="53" fillId="0" borderId="41" xfId="2" applyFont="1" applyBorder="1" applyAlignment="1">
      <alignment horizontal="right" vertical="center"/>
    </xf>
    <xf numFmtId="0" fontId="53" fillId="0" borderId="1" xfId="2" applyFont="1" applyBorder="1" applyAlignment="1">
      <alignment horizontal="right" vertical="center"/>
    </xf>
    <xf numFmtId="0" fontId="0" fillId="2" borderId="0" xfId="0" applyFill="1" applyAlignment="1" applyProtection="1">
      <alignment horizontal="justify" vertical="center" wrapText="1"/>
      <protection locked="0"/>
    </xf>
    <xf numFmtId="0" fontId="0" fillId="2" borderId="5" xfId="0" applyFill="1" applyBorder="1" applyAlignment="1" applyProtection="1">
      <alignment horizontal="justify" vertical="center" wrapText="1"/>
      <protection locked="0"/>
    </xf>
    <xf numFmtId="0" fontId="0" fillId="2" borderId="9" xfId="0" applyFill="1" applyBorder="1" applyAlignment="1" applyProtection="1">
      <alignment horizontal="justify" vertical="center" wrapText="1"/>
      <protection locked="0"/>
    </xf>
    <xf numFmtId="0" fontId="0" fillId="2" borderId="10" xfId="0" applyFill="1" applyBorder="1" applyAlignment="1" applyProtection="1">
      <alignment horizontal="justify" vertical="center" wrapText="1"/>
      <protection locked="0"/>
    </xf>
    <xf numFmtId="0" fontId="9" fillId="2" borderId="9" xfId="2" applyFont="1" applyFill="1" applyBorder="1" applyAlignment="1" applyProtection="1">
      <alignment horizontal="left" vertical="center" wrapText="1"/>
      <protection locked="0"/>
    </xf>
    <xf numFmtId="0" fontId="9" fillId="2" borderId="36" xfId="2" applyFont="1" applyFill="1" applyBorder="1" applyAlignment="1" applyProtection="1">
      <alignment horizontal="left" vertical="center" wrapText="1"/>
      <protection locked="0"/>
    </xf>
    <xf numFmtId="0" fontId="16" fillId="0" borderId="32" xfId="2" applyFont="1" applyBorder="1" applyAlignment="1">
      <alignment horizontal="center"/>
    </xf>
    <xf numFmtId="0" fontId="12" fillId="0" borderId="35" xfId="0" applyFont="1" applyBorder="1" applyAlignment="1">
      <alignment horizontal="right" vertical="center"/>
    </xf>
    <xf numFmtId="0" fontId="12" fillId="0" borderId="9" xfId="0" applyFont="1" applyBorder="1" applyAlignment="1">
      <alignment horizontal="right" vertical="center"/>
    </xf>
    <xf numFmtId="0" fontId="7" fillId="6" borderId="0" xfId="0" applyFont="1" applyFill="1" applyAlignment="1">
      <alignment horizontal="center" vertical="center"/>
    </xf>
    <xf numFmtId="0" fontId="7" fillId="6" borderId="0" xfId="0" applyFont="1" applyFill="1" applyAlignment="1">
      <alignment horizontal="center" vertical="center" wrapText="1"/>
    </xf>
    <xf numFmtId="0" fontId="7" fillId="7" borderId="0" xfId="0" applyFont="1" applyFill="1" applyAlignment="1">
      <alignment horizontal="center" vertical="center" wrapText="1"/>
    </xf>
    <xf numFmtId="0" fontId="7" fillId="8" borderId="0" xfId="0" applyFont="1" applyFill="1" applyAlignment="1">
      <alignment horizontal="center" vertical="center" wrapText="1"/>
    </xf>
    <xf numFmtId="49" fontId="7" fillId="6" borderId="0" xfId="0" applyNumberFormat="1" applyFont="1" applyFill="1" applyAlignment="1">
      <alignment horizontal="center" vertical="center" wrapText="1"/>
    </xf>
    <xf numFmtId="0" fontId="7" fillId="7" borderId="0" xfId="0" applyFont="1" applyFill="1" applyAlignment="1">
      <alignment horizontal="center" vertical="center"/>
    </xf>
    <xf numFmtId="0" fontId="72" fillId="0" borderId="11" xfId="0" applyFont="1" applyBorder="1" applyAlignment="1">
      <alignment horizontal="center" vertical="center"/>
    </xf>
    <xf numFmtId="0" fontId="72" fillId="0" borderId="12" xfId="0" applyFont="1" applyBorder="1" applyAlignment="1">
      <alignment horizontal="center" vertical="center"/>
    </xf>
    <xf numFmtId="0" fontId="72" fillId="0" borderId="13" xfId="0" applyFont="1" applyBorder="1" applyAlignment="1">
      <alignment horizontal="center" vertical="center"/>
    </xf>
    <xf numFmtId="49" fontId="7" fillId="7" borderId="0" xfId="0" applyNumberFormat="1" applyFont="1" applyFill="1" applyAlignment="1">
      <alignment horizontal="center" vertical="center" wrapText="1"/>
    </xf>
    <xf numFmtId="0" fontId="76" fillId="0" borderId="11" xfId="0" applyFont="1" applyBorder="1" applyAlignment="1">
      <alignment horizontal="center"/>
    </xf>
    <xf numFmtId="0" fontId="76" fillId="0" borderId="12" xfId="0" applyFont="1" applyBorder="1" applyAlignment="1">
      <alignment horizontal="center"/>
    </xf>
    <xf numFmtId="0" fontId="76" fillId="0" borderId="13" xfId="0" applyFont="1" applyBorder="1" applyAlignment="1">
      <alignment horizontal="center"/>
    </xf>
    <xf numFmtId="0" fontId="2" fillId="0" borderId="0" xfId="0" applyFont="1" applyAlignment="1">
      <alignment vertical="center" shrinkToFit="1"/>
    </xf>
    <xf numFmtId="0" fontId="4" fillId="0" borderId="0" xfId="1" applyAlignment="1">
      <alignment vertical="center"/>
    </xf>
  </cellXfs>
  <cellStyles count="4">
    <cellStyle name="Collegamento ipertestuale" xfId="1" builtinId="8"/>
    <cellStyle name="Collegamento ipertestuale 2" xfId="3" xr:uid="{00000000-0005-0000-0000-000001000000}"/>
    <cellStyle name="Normale" xfId="0" builtinId="0"/>
    <cellStyle name="Normale 2" xfId="2" xr:uid="{00000000-0005-0000-0000-000003000000}"/>
  </cellStyles>
  <dxfs count="51">
    <dxf>
      <fill>
        <patternFill>
          <bgColor rgb="FFFF0000"/>
        </patternFill>
      </fill>
    </dxf>
    <dxf>
      <fill>
        <patternFill>
          <bgColor rgb="FFFFC000"/>
        </patternFill>
      </fill>
    </dxf>
    <dxf>
      <fill>
        <patternFill>
          <bgColor rgb="FFFFC000"/>
        </patternFill>
      </fill>
    </dxf>
    <dxf>
      <fill>
        <patternFill patternType="solid">
          <bgColor rgb="FF00B050"/>
        </patternFill>
      </fill>
    </dxf>
    <dxf>
      <fill>
        <patternFill patternType="none">
          <bgColor auto="1"/>
        </patternFill>
      </fill>
    </dxf>
    <dxf>
      <fill>
        <patternFill>
          <bgColor rgb="FF00B050"/>
        </patternFill>
      </fill>
    </dxf>
    <dxf>
      <fill>
        <patternFill patternType="none">
          <bgColor auto="1"/>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patternType="none">
          <bgColor auto="1"/>
        </patternFill>
      </fill>
    </dxf>
    <dxf>
      <fill>
        <patternFill>
          <bgColor rgb="FF00B050"/>
        </patternFill>
      </fill>
    </dxf>
    <dxf>
      <fill>
        <patternFill>
          <bgColor rgb="FFFF0000"/>
        </patternFill>
      </fill>
    </dxf>
    <dxf>
      <fill>
        <patternFill>
          <bgColor rgb="FF00B050"/>
        </patternFill>
      </fill>
    </dxf>
    <dxf>
      <fill>
        <patternFill patternType="none">
          <bgColor auto="1"/>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patternType="none">
          <bgColor auto="1"/>
        </patternFill>
      </fill>
    </dxf>
    <dxf>
      <fill>
        <patternFill>
          <bgColor rgb="FFFF0000"/>
        </patternFill>
      </fill>
    </dxf>
    <dxf>
      <fill>
        <patternFill>
          <bgColor rgb="FF00B050"/>
        </patternFill>
      </fill>
    </dxf>
    <dxf>
      <fill>
        <patternFill patternType="solid">
          <bgColor rgb="FF00B050"/>
        </patternFill>
      </fill>
    </dxf>
    <dxf>
      <fill>
        <patternFill patternType="none">
          <bgColor auto="1"/>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patternType="none">
          <bgColor auto="1"/>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EEA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co/Dropbox/Comuni/File%20di%20Scambio/Presentazione%20pratica%20edilizia%20Ruffr&#232;%20-%20ver.%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chiesta"/>
      <sheetName val="Elenco"/>
    </sheetNames>
    <sheetDataSet>
      <sheetData sheetId="0"/>
      <sheetData sheetId="1">
        <row r="2">
          <cell r="A2" t="str">
            <v>SI</v>
          </cell>
          <cell r="B2" t="str">
            <v>P.ed.</v>
          </cell>
          <cell r="C2" t="str">
            <v>X</v>
          </cell>
          <cell r="D2" t="str">
            <v>Concessione Edilizia</v>
          </cell>
          <cell r="E2" t="str">
            <v>&gt; 0,60 mq.</v>
          </cell>
        </row>
        <row r="3">
          <cell r="A3" t="str">
            <v>NO</v>
          </cell>
          <cell r="B3" t="str">
            <v>P.f.</v>
          </cell>
          <cell r="C3" t="str">
            <v>Non soggetto</v>
          </cell>
          <cell r="D3" t="str">
            <v>Concessione in Sanatoria</v>
          </cell>
          <cell r="E3" t="str">
            <v>Cieco con aerazione</v>
          </cell>
          <cell r="F3" t="str">
            <v>8 R1</v>
          </cell>
          <cell r="O3" t="str">
            <v>NO</v>
          </cell>
        </row>
        <row r="4">
          <cell r="C4" t="str">
            <v>Successivamente</v>
          </cell>
          <cell r="D4" t="str">
            <v>S.C.I.A.</v>
          </cell>
          <cell r="F4" t="str">
            <v>8 R2</v>
          </cell>
          <cell r="O4" t="str">
            <v>15.1</v>
          </cell>
        </row>
        <row r="5">
          <cell r="C5" t="str">
            <v>Mancante</v>
          </cell>
          <cell r="D5" t="str">
            <v>Provvedimento di Sanatoria</v>
          </cell>
          <cell r="F5" t="str">
            <v>8 R3</v>
          </cell>
          <cell r="O5" t="str">
            <v>15.2</v>
          </cell>
        </row>
        <row r="6">
          <cell r="D6" t="str">
            <v>Parere Preventivo</v>
          </cell>
          <cell r="F6" t="str">
            <v>8 R5</v>
          </cell>
          <cell r="O6" t="str">
            <v>15.3</v>
          </cell>
        </row>
        <row r="7">
          <cell r="D7" t="str">
            <v>Autorizzazione Paesaggistica</v>
          </cell>
          <cell r="F7" t="str">
            <v>8 R6</v>
          </cell>
          <cell r="O7" t="str">
            <v>15.4</v>
          </cell>
        </row>
        <row r="8">
          <cell r="F8" t="str">
            <v>8.1</v>
          </cell>
          <cell r="O8" t="str">
            <v>15.5</v>
          </cell>
        </row>
        <row r="9">
          <cell r="F9" t="str">
            <v>8.2</v>
          </cell>
          <cell r="O9" t="str">
            <v>15.6</v>
          </cell>
        </row>
        <row r="10">
          <cell r="F10" t="str">
            <v>9.1</v>
          </cell>
          <cell r="O10" t="str">
            <v>15.7</v>
          </cell>
        </row>
        <row r="11">
          <cell r="F11" t="str">
            <v>9.2</v>
          </cell>
        </row>
        <row r="12">
          <cell r="F12" t="str">
            <v>9.3</v>
          </cell>
        </row>
        <row r="13">
          <cell r="F13" t="str">
            <v>9.3 bis</v>
          </cell>
        </row>
        <row r="14">
          <cell r="F14" t="str">
            <v>9.4</v>
          </cell>
        </row>
        <row r="15">
          <cell r="F15" t="str">
            <v>9.5</v>
          </cell>
        </row>
        <row r="16">
          <cell r="F16" t="str">
            <v>9.7</v>
          </cell>
        </row>
        <row r="17">
          <cell r="F17" t="str">
            <v>10.1</v>
          </cell>
        </row>
        <row r="18">
          <cell r="F18" t="str">
            <v>10.2</v>
          </cell>
        </row>
        <row r="19">
          <cell r="F19" t="str">
            <v>10.3</v>
          </cell>
        </row>
        <row r="20">
          <cell r="F20" t="str">
            <v>10.4</v>
          </cell>
        </row>
        <row r="21">
          <cell r="F21" t="str">
            <v>10.5</v>
          </cell>
        </row>
        <row r="22">
          <cell r="F22" t="str">
            <v>10.6</v>
          </cell>
        </row>
        <row r="23">
          <cell r="F23" t="str">
            <v>11.1</v>
          </cell>
        </row>
        <row r="24">
          <cell r="F24" t="str">
            <v>11.2</v>
          </cell>
        </row>
        <row r="25">
          <cell r="F25" t="str">
            <v>12.1</v>
          </cell>
        </row>
        <row r="26">
          <cell r="F26" t="str">
            <v>13.2</v>
          </cell>
        </row>
        <row r="27">
          <cell r="F27" t="str">
            <v>13.3</v>
          </cell>
        </row>
        <row r="28">
          <cell r="F28" t="str">
            <v>13.4</v>
          </cell>
        </row>
        <row r="29">
          <cell r="F29" t="str">
            <v>13.4 bis</v>
          </cell>
        </row>
        <row r="30">
          <cell r="F30" t="str">
            <v>13.5</v>
          </cell>
        </row>
        <row r="31">
          <cell r="F31" t="str">
            <v>13.6</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omune.ruffre.tn.it/Comune/Atti-e-documenti/Regolamenti/Regolamento-per-il-servizio-di-fognatura-comunale" TargetMode="External"/><Relationship Id="rId18" Type="http://schemas.openxmlformats.org/officeDocument/2006/relationships/hyperlink" Target="https://webgis.provincia.tn.it/" TargetMode="External"/><Relationship Id="rId26" Type="http://schemas.openxmlformats.org/officeDocument/2006/relationships/hyperlink" Target="https://www.comune.ruffre.tn.it/" TargetMode="External"/><Relationship Id="rId39" Type="http://schemas.openxmlformats.org/officeDocument/2006/relationships/hyperlink" Target="http://www.modulistica.provincia.tn.it/modulnew.nsf/Modulo.xsp?openDocument&amp;documentId=999890CFBBBD5A19C12579ED00282196" TargetMode="External"/><Relationship Id="rId21" Type="http://schemas.openxmlformats.org/officeDocument/2006/relationships/hyperlink" Target="https://www.comune.ruffre.tn.it/Comune/Atti-e-documenti/Regolamenti/Regolamento-Edilizio" TargetMode="External"/><Relationship Id="rId34" Type="http://schemas.openxmlformats.org/officeDocument/2006/relationships/hyperlink" Target="http://www.urbanistica.provincia.tn.it/normativa" TargetMode="External"/><Relationship Id="rId42" Type="http://schemas.openxmlformats.org/officeDocument/2006/relationships/hyperlink" Target="http://www.urbanistica.provincia.tn.it/pianificazione/piano_urbanistico_provinciale/" TargetMode="External"/><Relationship Id="rId47" Type="http://schemas.openxmlformats.org/officeDocument/2006/relationships/printerSettings" Target="../printerSettings/printerSettings1.bin"/><Relationship Id="rId7" Type="http://schemas.openxmlformats.org/officeDocument/2006/relationships/hyperlink" Target="https://www.gazzettaufficiale.it/eli/id/1991/01/16/091G0015/sg" TargetMode="External"/><Relationship Id="rId2" Type="http://schemas.openxmlformats.org/officeDocument/2006/relationships/hyperlink" Target="https://www.consiglio.provincia.tn.it/leggi-e-archivi/codice-provinciale/Pages/legge.aspx?uid=705" TargetMode="External"/><Relationship Id="rId16" Type="http://schemas.openxmlformats.org/officeDocument/2006/relationships/hyperlink" Target="http://www.protezionecivile.tn.it/binary/pat_protezione_civile/NormativaCVU/norme_csg_7agg.1536914367.pdf" TargetMode="External"/><Relationship Id="rId29" Type="http://schemas.openxmlformats.org/officeDocument/2006/relationships/hyperlink" Target="mailto:comune@pec.comune.ruffremendola.tn.it" TargetMode="External"/><Relationship Id="rId11" Type="http://schemas.openxmlformats.org/officeDocument/2006/relationships/hyperlink" Target="https://www.consiglio.provincia.tn.it/leggi-e-archivi/codice-provinciale/Pages/legge.aspx?uid=30562" TargetMode="External"/><Relationship Id="rId24" Type="http://schemas.openxmlformats.org/officeDocument/2006/relationships/hyperlink" Target="https://www.consiglio.provincia.tn.it/leggi-e-archivi/codice-provinciale/archivio/Pages/Decreto%20del%20presidente%20della%20provincia%2019%20maggio%202017,%20n.%208-61Leg_30562.aspx?zid=0a387733-b946-4efa-a0ba-8583ce610038" TargetMode="External"/><Relationship Id="rId32" Type="http://schemas.openxmlformats.org/officeDocument/2006/relationships/hyperlink" Target="mailto:tecnico@ruffremendola.it" TargetMode="External"/><Relationship Id="rId37" Type="http://schemas.openxmlformats.org/officeDocument/2006/relationships/hyperlink" Target="http://www.modulistica.provincia.tn.it/modulnew.nsf/Modulo.xsp?openDocument&amp;documentId=999890CFBBBD5A19C12579ED00282196" TargetMode="External"/><Relationship Id="rId40" Type="http://schemas.openxmlformats.org/officeDocument/2006/relationships/hyperlink" Target="https://www.gazzettaufficiale.it/eli/id/2008/03/12/008G0060/sg" TargetMode="External"/><Relationship Id="rId45" Type="http://schemas.openxmlformats.org/officeDocument/2006/relationships/hyperlink" Target="http://www.protezionecivile.tn.it/territorio/Cartografia/cartografiatematica/-Cartografiaurbanistica/pagina13.html" TargetMode="External"/><Relationship Id="rId5" Type="http://schemas.openxmlformats.org/officeDocument/2006/relationships/hyperlink" Target="http://www.statistica.provincia.tn.it/servizi/pagina5.html" TargetMode="External"/><Relationship Id="rId15" Type="http://schemas.openxmlformats.org/officeDocument/2006/relationships/hyperlink" Target="http://bit.ly/2u5ZmKi" TargetMode="External"/><Relationship Id="rId23" Type="http://schemas.openxmlformats.org/officeDocument/2006/relationships/hyperlink" Target="http://www.energia.provincia.tn.it/certificazione_edifici/" TargetMode="External"/><Relationship Id="rId28" Type="http://schemas.openxmlformats.org/officeDocument/2006/relationships/hyperlink" Target="https://www.comune.ruffre.tn.it/Comune/Atti-e-documenti/Piani-e-progetti/Reti-Tecnologiche" TargetMode="External"/><Relationship Id="rId36" Type="http://schemas.openxmlformats.org/officeDocument/2006/relationships/hyperlink" Target="http://www.vigilfuoco.it/aspx/ReturnDocument.aspx?IdDocumento=4993" TargetMode="External"/><Relationship Id="rId49" Type="http://schemas.openxmlformats.org/officeDocument/2006/relationships/comments" Target="../comments1.xml"/><Relationship Id="rId10" Type="http://schemas.openxmlformats.org/officeDocument/2006/relationships/hyperlink" Target="http://www.modulistica.provincia.tn.it/modulnew.nsf/Modulo.xsp?openDocument&amp;documentId=999890CFBBBD5A19C12579ED00282196" TargetMode="External"/><Relationship Id="rId19" Type="http://schemas.openxmlformats.org/officeDocument/2006/relationships/hyperlink" Target="https://www.consiglio.provincia.tn.it/leggi-e-archivi/codice-provinciale/archivio/Pages/Legge%20provinciale%204%20agosto%202015,%20n.%2015_27127.aspx?zid=9cde21c8-ffed-4bd4-8851-be8aaef1177d" TargetMode="External"/><Relationship Id="rId31" Type="http://schemas.openxmlformats.org/officeDocument/2006/relationships/hyperlink" Target="https://www.comune.ruffre.tn.it/content/download/3034/37782/file/All.%2011%20Norme%20attuazione.pdf" TargetMode="External"/><Relationship Id="rId44" Type="http://schemas.openxmlformats.org/officeDocument/2006/relationships/hyperlink" Target="https://patn.maps.arcgis.com/apps/webappviewer/index.html?id=4ac6461ebb70479e98bc72f68f489db0" TargetMode="External"/><Relationship Id="rId4" Type="http://schemas.openxmlformats.org/officeDocument/2006/relationships/hyperlink" Target="https://www.comune.ruffre.tn.it/Comune/Atti-e-documenti/Piani-e-progetti/P.C.C.A" TargetMode="External"/><Relationship Id="rId9" Type="http://schemas.openxmlformats.org/officeDocument/2006/relationships/hyperlink" Target="https://www.comune.ruffre.tn.it/Comune/Atti-e-documenti/Modulistica/Edilizia/Modulo-Calcolo-contributo-di-costruzione" TargetMode="External"/><Relationship Id="rId14" Type="http://schemas.openxmlformats.org/officeDocument/2006/relationships/hyperlink" Target="http://bit.ly/2vB57Aj" TargetMode="External"/><Relationship Id="rId22" Type="http://schemas.openxmlformats.org/officeDocument/2006/relationships/hyperlink" Target="https://drive.google.com/drive/folders/1vVaUTEM8rRTbEvvyhLzk1yezCFvK255H" TargetMode="External"/><Relationship Id="rId27" Type="http://schemas.openxmlformats.org/officeDocument/2006/relationships/hyperlink" Target="https://www.comune.ruffre.tn.it/Comune/Atti-e-documenti/Piani-e-progetti/Reti-Tecnologiche" TargetMode="External"/><Relationship Id="rId30" Type="http://schemas.openxmlformats.org/officeDocument/2006/relationships/hyperlink" Target="https://www.comune.ruffre.tn.it/Comune/Atti-e-documenti/Piani-e-progetti/P.R.G2" TargetMode="External"/><Relationship Id="rId35" Type="http://schemas.openxmlformats.org/officeDocument/2006/relationships/hyperlink" Target="http://www.modulistica.provincia.tn.it/modulnew.nsf/Modulo.xsp?openDocument&amp;documentId=999890CFBBBD5A19C12579ED00282196" TargetMode="External"/><Relationship Id="rId43" Type="http://schemas.openxmlformats.org/officeDocument/2006/relationships/hyperlink" Target="https://www.consiglio.provincia.tn.it/leggi-e-archivi/codice-provinciale/Pages/legge.aspx?uid=17514" TargetMode="External"/><Relationship Id="rId48" Type="http://schemas.openxmlformats.org/officeDocument/2006/relationships/vmlDrawing" Target="../drawings/vmlDrawing1.vml"/><Relationship Id="rId8" Type="http://schemas.openxmlformats.org/officeDocument/2006/relationships/hyperlink" Target="http://www.modulistica.comunitrentini.tn.it/" TargetMode="External"/><Relationship Id="rId3" Type="http://schemas.openxmlformats.org/officeDocument/2006/relationships/hyperlink" Target="https://www.consiglio.provincia.tn.it/leggi-e-archivi/codice-provinciale/Pages/legge.aspx?uid=710" TargetMode="External"/><Relationship Id="rId12" Type="http://schemas.openxmlformats.org/officeDocument/2006/relationships/hyperlink" Target="https://www.comune.ruffre.tn.it/Comune/Atti-e-documenti/Regolamenti/Regolamento-per-il-servizio-pubblico-di-Acquedotto" TargetMode="External"/><Relationship Id="rId17" Type="http://schemas.openxmlformats.org/officeDocument/2006/relationships/hyperlink" Target="http://www.pguap.provincia.tn.it/PDF/8parteNormeIntegrate_2015.pdf" TargetMode="External"/><Relationship Id="rId25" Type="http://schemas.openxmlformats.org/officeDocument/2006/relationships/hyperlink" Target="http://bit.ly/2Sozcfu" TargetMode="External"/><Relationship Id="rId33" Type="http://schemas.openxmlformats.org/officeDocument/2006/relationships/hyperlink" Target="https://www.comune.ruffre.tn.it/Comune/Atti-e-documenti/Modulistica/Edilizia/Modulo-Domanda-di-autorizzazione-ai-fini-di-tutela-del-paesaggio" TargetMode="External"/><Relationship Id="rId38" Type="http://schemas.openxmlformats.org/officeDocument/2006/relationships/hyperlink" Target="http://www.modulistica.provincia.tn.it/modulnew.nsf/PerStruttura.xsp" TargetMode="External"/><Relationship Id="rId46" Type="http://schemas.openxmlformats.org/officeDocument/2006/relationships/hyperlink" Target="http://www.urbanistica.provincia.tn.it/binary/pat_urbanistica/carta_pericolosita/Allegato_C.1648195902.pdf" TargetMode="External"/><Relationship Id="rId20" Type="http://schemas.openxmlformats.org/officeDocument/2006/relationships/hyperlink" Target="https://www.consiglio.provincia.tn.it/leggi-e-archivi/codice-provinciale/archivio/Pages/Decreto%20del%20presidente%20della%20provincia%2019%20maggio%202017,%20n.%208-61Leg_30562.aspx?zid=0a387733-b946-4efa-a0ba-8583ce610038" TargetMode="External"/><Relationship Id="rId41" Type="http://schemas.openxmlformats.org/officeDocument/2006/relationships/hyperlink" Target="https://www.comune.ruffre.tn.it/Comune/Atti-e-documenti/Modulistica/Edilizia/Modulo-Domanda-di-esenzione-dal-contributo-di-concessione-per-prima-abitazione" TargetMode="External"/><Relationship Id="rId1" Type="http://schemas.openxmlformats.org/officeDocument/2006/relationships/hyperlink" Target="http://www.urbanistica.provincia.tn.it/binary/pat_urbanistica/regolamento2017/Tabella_A_spazi_di_parcheggio_giu2018.1528193321.pdf" TargetMode="External"/><Relationship Id="rId6" Type="http://schemas.openxmlformats.org/officeDocument/2006/relationships/hyperlink" Target="https://www.comune.ruffre.tn.it/Comune/Atti-e-documenti/Piani-e-progetti/Reti-Tecnologich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6"/>
  <sheetViews>
    <sheetView tabSelected="1" zoomScale="115" zoomScaleNormal="115" workbookViewId="0">
      <selection activeCell="P52" sqref="P52"/>
    </sheetView>
  </sheetViews>
  <sheetFormatPr defaultRowHeight="20.25"/>
  <cols>
    <col min="1" max="1" width="15.85546875" style="19" customWidth="1"/>
    <col min="2" max="2" width="1.140625" style="17" customWidth="1"/>
    <col min="3" max="4" width="8.7109375" style="20" customWidth="1"/>
    <col min="5" max="5" width="4.42578125" style="20" customWidth="1"/>
    <col min="6" max="6" width="11.140625" style="20" customWidth="1"/>
    <col min="7" max="7" width="8.5703125" style="20" customWidth="1"/>
    <col min="8" max="10" width="7.5703125" style="20" customWidth="1"/>
    <col min="11" max="11" width="8.7109375" style="17" customWidth="1"/>
    <col min="12" max="12" width="8.42578125" style="17" customWidth="1"/>
    <col min="13" max="13" width="9.28515625" style="17" customWidth="1"/>
    <col min="14" max="14" width="13.7109375" style="17" customWidth="1"/>
    <col min="15" max="15" width="13.7109375" style="15" customWidth="1"/>
    <col min="16" max="16" width="8.7109375" style="15" customWidth="1"/>
    <col min="17" max="17" width="11.5703125" style="13" customWidth="1"/>
    <col min="18" max="19" width="7.7109375" style="14" customWidth="1"/>
    <col min="20" max="20" width="7.7109375" style="15" customWidth="1"/>
    <col min="21" max="16384" width="9.140625" style="15"/>
  </cols>
  <sheetData>
    <row r="1" spans="1:32" customFormat="1" ht="45.75" customHeight="1" thickBot="1">
      <c r="A1" s="244" t="s">
        <v>379</v>
      </c>
      <c r="B1" s="244"/>
      <c r="C1" s="218" t="s">
        <v>134</v>
      </c>
      <c r="D1" s="218"/>
      <c r="E1" s="218"/>
      <c r="F1" s="218"/>
      <c r="G1" s="218"/>
      <c r="H1" s="218"/>
      <c r="I1" s="218"/>
      <c r="J1" s="218"/>
      <c r="K1" s="218"/>
      <c r="L1" s="218"/>
      <c r="M1" s="218"/>
      <c r="N1" s="218"/>
      <c r="O1" s="218"/>
      <c r="P1" s="218"/>
      <c r="Q1" s="111"/>
      <c r="R1" s="110"/>
      <c r="S1" s="110"/>
      <c r="T1" s="110"/>
      <c r="U1" s="110"/>
      <c r="V1" s="110"/>
      <c r="W1" s="110"/>
      <c r="X1" s="110"/>
      <c r="Y1" s="110"/>
      <c r="Z1" s="110"/>
      <c r="AA1" s="110"/>
      <c r="AB1" s="110"/>
      <c r="AC1" s="110"/>
      <c r="AD1" s="110"/>
      <c r="AE1" s="110"/>
      <c r="AF1" s="110"/>
    </row>
    <row r="2" spans="1:32" ht="20.100000000000001" customHeight="1">
      <c r="A2" s="288" t="s">
        <v>135</v>
      </c>
      <c r="B2" s="289"/>
      <c r="C2" s="289"/>
      <c r="D2" s="289"/>
      <c r="E2" s="289"/>
      <c r="F2" s="289"/>
      <c r="G2" s="289"/>
      <c r="H2" s="289"/>
      <c r="I2" s="289"/>
      <c r="J2" s="289"/>
      <c r="K2" s="289"/>
      <c r="L2" s="289"/>
      <c r="M2" s="289"/>
      <c r="N2" s="289"/>
      <c r="O2" s="289"/>
      <c r="P2" s="290"/>
    </row>
    <row r="3" spans="1:32" ht="21.75" customHeight="1">
      <c r="A3" s="297" t="s">
        <v>116</v>
      </c>
      <c r="B3" s="249"/>
      <c r="C3" s="249"/>
      <c r="D3" s="249"/>
      <c r="E3" s="246" t="s">
        <v>132</v>
      </c>
      <c r="F3" s="247"/>
      <c r="G3" s="250"/>
      <c r="H3" s="250"/>
      <c r="I3" s="250"/>
      <c r="J3" s="250"/>
      <c r="K3" s="251"/>
      <c r="L3" s="249" t="s">
        <v>115</v>
      </c>
      <c r="M3" s="249"/>
      <c r="N3" s="249"/>
      <c r="O3" s="249"/>
      <c r="P3" s="293"/>
    </row>
    <row r="4" spans="1:32" ht="21.75" customHeight="1">
      <c r="A4" s="11" t="s">
        <v>98</v>
      </c>
      <c r="B4" s="294"/>
      <c r="C4" s="294"/>
      <c r="D4" s="295"/>
      <c r="E4" s="248"/>
      <c r="F4" s="249"/>
      <c r="G4" s="252"/>
      <c r="H4" s="252"/>
      <c r="I4" s="252"/>
      <c r="J4" s="252"/>
      <c r="K4" s="253"/>
      <c r="L4" s="302"/>
      <c r="M4" s="302"/>
      <c r="N4" s="302"/>
      <c r="O4" s="302"/>
      <c r="P4" s="303"/>
    </row>
    <row r="5" spans="1:32" ht="21.75" customHeight="1" thickBot="1">
      <c r="A5" s="12" t="s">
        <v>99</v>
      </c>
      <c r="B5" s="296"/>
      <c r="C5" s="296"/>
      <c r="D5" s="296"/>
      <c r="E5" s="309" t="s">
        <v>133</v>
      </c>
      <c r="F5" s="310"/>
      <c r="G5" s="306"/>
      <c r="H5" s="306"/>
      <c r="I5" s="306"/>
      <c r="J5" s="306"/>
      <c r="K5" s="307"/>
      <c r="L5" s="304"/>
      <c r="M5" s="304"/>
      <c r="N5" s="304"/>
      <c r="O5" s="304"/>
      <c r="P5" s="305"/>
    </row>
    <row r="6" spans="1:32" ht="7.5" customHeight="1">
      <c r="A6" s="16"/>
      <c r="B6" s="16"/>
      <c r="C6" s="16"/>
      <c r="D6" s="16"/>
      <c r="E6" s="16"/>
      <c r="F6" s="16"/>
      <c r="G6" s="16"/>
      <c r="H6" s="16"/>
      <c r="I6" s="16"/>
      <c r="J6" s="16"/>
    </row>
    <row r="7" spans="1:32" s="18" customFormat="1" ht="21">
      <c r="A7" s="308" t="s">
        <v>117</v>
      </c>
      <c r="B7" s="308"/>
      <c r="C7" s="308"/>
      <c r="D7" s="308"/>
      <c r="E7" s="308"/>
      <c r="F7" s="308"/>
      <c r="G7" s="308"/>
      <c r="H7" s="308"/>
      <c r="I7" s="308"/>
      <c r="J7" s="308"/>
      <c r="K7" s="308"/>
      <c r="L7" s="308"/>
      <c r="M7" s="308"/>
      <c r="N7" s="308"/>
      <c r="O7" s="308"/>
      <c r="P7" s="308"/>
      <c r="Q7" s="13"/>
      <c r="R7" s="14"/>
      <c r="S7" s="14"/>
    </row>
    <row r="8" spans="1:32" ht="7.5" customHeight="1" thickBot="1"/>
    <row r="9" spans="1:32" s="48" customFormat="1" ht="15" customHeight="1" thickBot="1">
      <c r="A9" s="122"/>
      <c r="B9" s="45"/>
      <c r="C9" s="232" t="s">
        <v>118</v>
      </c>
      <c r="D9" s="232"/>
      <c r="E9" s="232"/>
      <c r="F9" s="232"/>
      <c r="G9" s="232"/>
      <c r="H9" s="232"/>
      <c r="I9" s="232"/>
      <c r="J9" s="232"/>
      <c r="K9" s="232"/>
      <c r="L9" s="232"/>
      <c r="M9" s="245" t="s">
        <v>1</v>
      </c>
      <c r="N9" s="245"/>
      <c r="O9" s="220" t="s">
        <v>282</v>
      </c>
      <c r="P9" s="220"/>
      <c r="Q9" s="46"/>
      <c r="R9" s="47"/>
      <c r="S9" s="47"/>
    </row>
    <row r="10" spans="1:32" s="48" customFormat="1" ht="3.95" customHeight="1" thickBot="1">
      <c r="A10" s="62"/>
      <c r="B10" s="45"/>
      <c r="C10" s="232"/>
      <c r="D10" s="232"/>
      <c r="E10" s="232"/>
      <c r="F10" s="232"/>
      <c r="G10" s="232"/>
      <c r="H10" s="232"/>
      <c r="I10" s="232"/>
      <c r="J10" s="232"/>
      <c r="K10" s="232"/>
      <c r="L10" s="232"/>
      <c r="M10" s="220"/>
      <c r="N10" s="220"/>
      <c r="O10" s="220" t="s">
        <v>282</v>
      </c>
      <c r="P10" s="220"/>
      <c r="Q10" s="46"/>
      <c r="R10" s="47"/>
      <c r="S10" s="47"/>
    </row>
    <row r="11" spans="1:32" s="48" customFormat="1" ht="15" customHeight="1" thickBot="1">
      <c r="A11" s="122"/>
      <c r="B11" s="45"/>
      <c r="C11" s="232" t="s">
        <v>370</v>
      </c>
      <c r="D11" s="232"/>
      <c r="E11" s="232"/>
      <c r="F11" s="232"/>
      <c r="G11" s="232"/>
      <c r="H11" s="232"/>
      <c r="I11" s="232"/>
      <c r="J11" s="232"/>
      <c r="K11" s="232"/>
      <c r="L11" s="232"/>
      <c r="M11" s="245" t="s">
        <v>140</v>
      </c>
      <c r="N11" s="245"/>
      <c r="O11" s="220" t="s">
        <v>282</v>
      </c>
      <c r="P11" s="220"/>
      <c r="Q11" s="46"/>
      <c r="R11" s="47"/>
      <c r="S11" s="47"/>
    </row>
    <row r="12" spans="1:32" s="48" customFormat="1" ht="3.95" customHeight="1" thickBot="1">
      <c r="A12" s="62"/>
      <c r="B12" s="45"/>
      <c r="C12" s="232" t="s">
        <v>119</v>
      </c>
      <c r="D12" s="232"/>
      <c r="E12" s="232"/>
      <c r="F12" s="232"/>
      <c r="G12" s="232"/>
      <c r="H12" s="232"/>
      <c r="I12" s="232"/>
      <c r="J12" s="232"/>
      <c r="K12" s="232"/>
      <c r="L12" s="232"/>
      <c r="M12" s="220"/>
      <c r="N12" s="220"/>
      <c r="O12" s="220" t="s">
        <v>282</v>
      </c>
      <c r="P12" s="220"/>
      <c r="Q12" s="46"/>
      <c r="R12" s="47"/>
      <c r="S12" s="47"/>
    </row>
    <row r="13" spans="1:32" s="48" customFormat="1" ht="15" customHeight="1" thickBot="1">
      <c r="A13" s="122"/>
      <c r="B13" s="45"/>
      <c r="C13" s="232" t="s">
        <v>141</v>
      </c>
      <c r="D13" s="232"/>
      <c r="E13" s="232"/>
      <c r="F13" s="232"/>
      <c r="G13" s="232"/>
      <c r="H13" s="232"/>
      <c r="I13" s="232"/>
      <c r="J13" s="232"/>
      <c r="K13" s="232"/>
      <c r="L13" s="232"/>
      <c r="M13" s="245" t="s">
        <v>1</v>
      </c>
      <c r="N13" s="245"/>
      <c r="O13" s="220" t="s">
        <v>282</v>
      </c>
      <c r="P13" s="220"/>
      <c r="Q13" s="46"/>
      <c r="R13" s="47"/>
      <c r="S13" s="47"/>
    </row>
    <row r="14" spans="1:32" s="48" customFormat="1" ht="3.95" customHeight="1" thickBot="1">
      <c r="A14" s="62"/>
      <c r="B14" s="45"/>
      <c r="C14" s="232"/>
      <c r="D14" s="232"/>
      <c r="E14" s="232"/>
      <c r="F14" s="232"/>
      <c r="G14" s="232"/>
      <c r="H14" s="232"/>
      <c r="I14" s="232"/>
      <c r="J14" s="232"/>
      <c r="K14" s="232"/>
      <c r="L14" s="232"/>
      <c r="M14" s="220"/>
      <c r="N14" s="220"/>
      <c r="O14" s="220" t="s">
        <v>282</v>
      </c>
      <c r="P14" s="220"/>
      <c r="Q14" s="46"/>
      <c r="R14" s="47"/>
      <c r="S14" s="47"/>
    </row>
    <row r="15" spans="1:32" s="48" customFormat="1" ht="15" customHeight="1" thickBot="1">
      <c r="A15" s="122"/>
      <c r="B15" s="45"/>
      <c r="C15" s="232" t="s">
        <v>240</v>
      </c>
      <c r="D15" s="232"/>
      <c r="E15" s="232"/>
      <c r="F15" s="232"/>
      <c r="G15" s="232"/>
      <c r="H15" s="232"/>
      <c r="I15" s="232"/>
      <c r="J15" s="232"/>
      <c r="K15" s="232"/>
      <c r="L15" s="232"/>
      <c r="M15" s="245" t="s">
        <v>139</v>
      </c>
      <c r="N15" s="245"/>
      <c r="O15" s="245" t="s">
        <v>363</v>
      </c>
      <c r="P15" s="245"/>
    </row>
    <row r="16" spans="1:32" s="48" customFormat="1" ht="3.95" customHeight="1" thickBot="1">
      <c r="A16" s="62"/>
      <c r="B16" s="45"/>
      <c r="C16" s="232"/>
      <c r="D16" s="232"/>
      <c r="E16" s="232"/>
      <c r="F16" s="232"/>
      <c r="G16" s="232"/>
      <c r="H16" s="232"/>
      <c r="I16" s="232"/>
      <c r="J16" s="232"/>
      <c r="K16" s="232"/>
      <c r="L16" s="232"/>
      <c r="M16" s="117"/>
      <c r="N16" s="117"/>
      <c r="O16" s="117"/>
      <c r="P16" s="117"/>
    </row>
    <row r="17" spans="1:16" s="48" customFormat="1" ht="15" customHeight="1" thickBot="1">
      <c r="A17" s="122"/>
      <c r="B17" s="45"/>
      <c r="C17" s="232" t="s">
        <v>239</v>
      </c>
      <c r="D17" s="232"/>
      <c r="E17" s="232"/>
      <c r="F17" s="232"/>
      <c r="G17" s="232"/>
      <c r="H17" s="232"/>
      <c r="I17" s="232"/>
      <c r="J17" s="232"/>
      <c r="K17" s="232"/>
      <c r="L17" s="232"/>
      <c r="M17" s="63" t="s">
        <v>142</v>
      </c>
      <c r="N17" s="63" t="s">
        <v>143</v>
      </c>
      <c r="O17" s="245" t="s">
        <v>137</v>
      </c>
      <c r="P17" s="245"/>
    </row>
    <row r="18" spans="1:16" s="48" customFormat="1" ht="3.95" customHeight="1" thickBot="1">
      <c r="A18" s="62"/>
      <c r="B18" s="45"/>
      <c r="C18" s="232"/>
      <c r="D18" s="232"/>
      <c r="E18" s="232"/>
      <c r="F18" s="232"/>
      <c r="G18" s="232"/>
      <c r="H18" s="232"/>
      <c r="I18" s="232"/>
      <c r="J18" s="232"/>
      <c r="K18" s="232"/>
      <c r="L18" s="232"/>
      <c r="M18" s="220"/>
      <c r="N18" s="220"/>
      <c r="O18" s="220"/>
      <c r="P18" s="220"/>
    </row>
    <row r="19" spans="1:16" s="48" customFormat="1" ht="15" customHeight="1" thickBot="1">
      <c r="A19" s="122"/>
      <c r="B19" s="45"/>
      <c r="C19" s="232" t="s">
        <v>241</v>
      </c>
      <c r="D19" s="232"/>
      <c r="E19" s="232"/>
      <c r="F19" s="232"/>
      <c r="G19" s="232"/>
      <c r="H19" s="232"/>
      <c r="I19" s="232"/>
      <c r="J19" s="232"/>
      <c r="K19" s="232"/>
      <c r="L19" s="232"/>
      <c r="M19" s="224" t="s">
        <v>242</v>
      </c>
      <c r="N19" s="224"/>
      <c r="O19" s="224"/>
      <c r="P19" s="224"/>
    </row>
    <row r="20" spans="1:16" s="48" customFormat="1" ht="3.95" customHeight="1" thickBot="1">
      <c r="A20" s="62"/>
      <c r="B20" s="45"/>
      <c r="C20" s="232"/>
      <c r="D20" s="232"/>
      <c r="E20" s="232"/>
      <c r="F20" s="232"/>
      <c r="G20" s="232"/>
      <c r="H20" s="232"/>
      <c r="I20" s="232"/>
      <c r="J20" s="232"/>
      <c r="K20" s="232"/>
      <c r="L20" s="232"/>
      <c r="M20" s="220"/>
      <c r="N20" s="220"/>
      <c r="O20" s="220"/>
      <c r="P20" s="220"/>
    </row>
    <row r="21" spans="1:16" s="46" customFormat="1" ht="15" customHeight="1" thickBot="1">
      <c r="A21" s="122"/>
      <c r="B21" s="45"/>
      <c r="C21" s="232" t="s">
        <v>120</v>
      </c>
      <c r="D21" s="232"/>
      <c r="E21" s="232"/>
      <c r="F21" s="232"/>
      <c r="G21" s="232"/>
      <c r="H21" s="232"/>
      <c r="I21" s="232"/>
      <c r="J21" s="232"/>
      <c r="K21" s="232"/>
      <c r="L21" s="232"/>
      <c r="M21" s="245" t="s">
        <v>1</v>
      </c>
      <c r="N21" s="245"/>
      <c r="O21" s="220" t="s">
        <v>282</v>
      </c>
      <c r="P21" s="220"/>
    </row>
    <row r="22" spans="1:16" s="46" customFormat="1" ht="3.95" customHeight="1" thickBot="1">
      <c r="A22" s="62"/>
      <c r="B22" s="45"/>
      <c r="C22" s="232"/>
      <c r="D22" s="232"/>
      <c r="E22" s="232"/>
      <c r="F22" s="232"/>
      <c r="G22" s="232"/>
      <c r="H22" s="232"/>
      <c r="I22" s="232"/>
      <c r="J22" s="232"/>
      <c r="K22" s="232"/>
      <c r="L22" s="232"/>
      <c r="M22" s="220"/>
      <c r="N22" s="220"/>
      <c r="O22" s="220"/>
      <c r="P22" s="220"/>
    </row>
    <row r="23" spans="1:16" s="46" customFormat="1" ht="15" customHeight="1" thickBot="1">
      <c r="A23" s="122"/>
      <c r="B23" s="45"/>
      <c r="C23" s="232" t="s">
        <v>121</v>
      </c>
      <c r="D23" s="232"/>
      <c r="E23" s="232"/>
      <c r="F23" s="232"/>
      <c r="G23" s="232"/>
      <c r="H23" s="232"/>
      <c r="I23" s="232"/>
      <c r="J23" s="232"/>
      <c r="K23" s="232"/>
      <c r="L23" s="232"/>
      <c r="M23" s="221" t="s">
        <v>283</v>
      </c>
      <c r="N23" s="221"/>
      <c r="O23" s="221"/>
      <c r="P23" s="221"/>
    </row>
    <row r="24" spans="1:16" s="46" customFormat="1" ht="3.95" customHeight="1" thickBot="1">
      <c r="A24" s="62"/>
      <c r="B24" s="45"/>
      <c r="C24" s="232"/>
      <c r="D24" s="232"/>
      <c r="E24" s="232"/>
      <c r="F24" s="232"/>
      <c r="G24" s="232"/>
      <c r="H24" s="232"/>
      <c r="I24" s="232"/>
      <c r="J24" s="232"/>
      <c r="K24" s="232"/>
      <c r="L24" s="232"/>
      <c r="M24" s="220"/>
      <c r="N24" s="220"/>
      <c r="O24" s="220"/>
      <c r="P24" s="220"/>
    </row>
    <row r="25" spans="1:16" s="46" customFormat="1" ht="15" customHeight="1" thickBot="1">
      <c r="A25" s="122"/>
      <c r="B25" s="45"/>
      <c r="C25" s="232" t="s">
        <v>122</v>
      </c>
      <c r="D25" s="232"/>
      <c r="E25" s="232"/>
      <c r="F25" s="232"/>
      <c r="G25" s="232"/>
      <c r="H25" s="232"/>
      <c r="I25" s="232"/>
      <c r="J25" s="232"/>
      <c r="K25" s="232"/>
      <c r="L25" s="232"/>
      <c r="M25" s="245" t="s">
        <v>1</v>
      </c>
      <c r="N25" s="245"/>
      <c r="O25" s="220" t="s">
        <v>282</v>
      </c>
      <c r="P25" s="220"/>
    </row>
    <row r="26" spans="1:16" s="46" customFormat="1" ht="3.95" customHeight="1" thickBot="1">
      <c r="A26" s="62"/>
      <c r="B26" s="45"/>
      <c r="C26" s="232"/>
      <c r="D26" s="232"/>
      <c r="E26" s="232"/>
      <c r="F26" s="232"/>
      <c r="G26" s="232"/>
      <c r="H26" s="232"/>
      <c r="I26" s="232"/>
      <c r="J26" s="232"/>
      <c r="K26" s="232"/>
      <c r="L26" s="232"/>
      <c r="M26" s="220"/>
      <c r="N26" s="220"/>
      <c r="O26" s="220"/>
      <c r="P26" s="220"/>
    </row>
    <row r="27" spans="1:16" s="46" customFormat="1" ht="15" customHeight="1" thickBot="1">
      <c r="A27" s="122"/>
      <c r="B27" s="45"/>
      <c r="C27" s="232" t="s">
        <v>123</v>
      </c>
      <c r="D27" s="232"/>
      <c r="E27" s="232"/>
      <c r="F27" s="232"/>
      <c r="G27" s="232"/>
      <c r="H27" s="232"/>
      <c r="I27" s="232"/>
      <c r="J27" s="232"/>
      <c r="K27" s="232"/>
      <c r="L27" s="232"/>
      <c r="M27" s="245" t="s">
        <v>1</v>
      </c>
      <c r="N27" s="245"/>
      <c r="O27" s="220" t="s">
        <v>282</v>
      </c>
      <c r="P27" s="220"/>
    </row>
    <row r="28" spans="1:16" s="46" customFormat="1" ht="3.95" customHeight="1" thickBot="1">
      <c r="A28" s="62"/>
      <c r="B28" s="45"/>
      <c r="C28" s="232"/>
      <c r="D28" s="232"/>
      <c r="E28" s="232"/>
      <c r="F28" s="232"/>
      <c r="G28" s="232"/>
      <c r="H28" s="232"/>
      <c r="I28" s="232"/>
      <c r="J28" s="232"/>
      <c r="K28" s="232"/>
      <c r="L28" s="232"/>
      <c r="M28" s="220"/>
      <c r="N28" s="220"/>
      <c r="O28" s="220"/>
      <c r="P28" s="220"/>
    </row>
    <row r="29" spans="1:16" s="46" customFormat="1" ht="15" customHeight="1" thickBot="1">
      <c r="A29" s="122"/>
      <c r="B29" s="45"/>
      <c r="C29" s="232" t="s">
        <v>124</v>
      </c>
      <c r="D29" s="232"/>
      <c r="E29" s="232"/>
      <c r="F29" s="232"/>
      <c r="G29" s="232"/>
      <c r="H29" s="232"/>
      <c r="I29" s="232"/>
      <c r="J29" s="232"/>
      <c r="K29" s="232"/>
      <c r="L29" s="232"/>
      <c r="M29" s="245" t="s">
        <v>1</v>
      </c>
      <c r="N29" s="245"/>
      <c r="O29" s="245" t="s">
        <v>138</v>
      </c>
      <c r="P29" s="245"/>
    </row>
    <row r="30" spans="1:16" s="46" customFormat="1" ht="3.95" customHeight="1" thickBot="1">
      <c r="A30" s="62"/>
      <c r="B30" s="45"/>
      <c r="C30" s="232"/>
      <c r="D30" s="232"/>
      <c r="E30" s="232"/>
      <c r="F30" s="232"/>
      <c r="G30" s="232"/>
      <c r="H30" s="232"/>
      <c r="I30" s="232"/>
      <c r="J30" s="232"/>
      <c r="K30" s="232"/>
      <c r="L30" s="232"/>
      <c r="M30" s="220"/>
      <c r="N30" s="220"/>
      <c r="O30" s="220"/>
      <c r="P30" s="220"/>
    </row>
    <row r="31" spans="1:16" s="46" customFormat="1" ht="15" customHeight="1" thickBot="1">
      <c r="A31" s="122"/>
      <c r="B31" s="45"/>
      <c r="C31" s="232" t="s">
        <v>125</v>
      </c>
      <c r="D31" s="232"/>
      <c r="E31" s="232"/>
      <c r="F31" s="232"/>
      <c r="G31" s="232"/>
      <c r="H31" s="232"/>
      <c r="I31" s="232"/>
      <c r="J31" s="232"/>
      <c r="K31" s="232"/>
      <c r="L31" s="232"/>
      <c r="M31" s="245" t="s">
        <v>1</v>
      </c>
      <c r="N31" s="245"/>
      <c r="O31" s="220" t="s">
        <v>282</v>
      </c>
      <c r="P31" s="220"/>
    </row>
    <row r="32" spans="1:16" s="46" customFormat="1" ht="3.95" customHeight="1" thickBot="1">
      <c r="A32" s="62"/>
      <c r="B32" s="45"/>
      <c r="C32" s="232"/>
      <c r="D32" s="232"/>
      <c r="E32" s="232"/>
      <c r="F32" s="232"/>
      <c r="G32" s="232"/>
      <c r="H32" s="232"/>
      <c r="I32" s="232"/>
      <c r="J32" s="232"/>
      <c r="K32" s="232"/>
      <c r="L32" s="232"/>
      <c r="M32" s="220"/>
      <c r="N32" s="220"/>
      <c r="O32" s="220" t="s">
        <v>282</v>
      </c>
      <c r="P32" s="220"/>
    </row>
    <row r="33" spans="1:19" s="46" customFormat="1" ht="15" customHeight="1" thickBot="1">
      <c r="A33" s="122"/>
      <c r="B33" s="45"/>
      <c r="C33" s="232" t="s">
        <v>126</v>
      </c>
      <c r="D33" s="232"/>
      <c r="E33" s="232"/>
      <c r="F33" s="232"/>
      <c r="G33" s="232"/>
      <c r="H33" s="232"/>
      <c r="I33" s="232"/>
      <c r="J33" s="232"/>
      <c r="K33" s="232"/>
      <c r="L33" s="232"/>
      <c r="M33" s="245" t="s">
        <v>234</v>
      </c>
      <c r="N33" s="245"/>
      <c r="O33" s="220" t="s">
        <v>282</v>
      </c>
      <c r="P33" s="220"/>
    </row>
    <row r="34" spans="1:19" s="46" customFormat="1" ht="3.95" customHeight="1" thickBot="1">
      <c r="A34" s="62"/>
      <c r="B34" s="45"/>
      <c r="C34" s="232"/>
      <c r="D34" s="232"/>
      <c r="E34" s="232"/>
      <c r="F34" s="232"/>
      <c r="G34" s="232"/>
      <c r="H34" s="232"/>
      <c r="I34" s="232"/>
      <c r="J34" s="232"/>
      <c r="K34" s="232"/>
      <c r="L34" s="232"/>
      <c r="M34" s="220"/>
      <c r="N34" s="220"/>
      <c r="O34" s="220" t="s">
        <v>282</v>
      </c>
      <c r="P34" s="220"/>
    </row>
    <row r="35" spans="1:19" s="46" customFormat="1" ht="15" customHeight="1" thickBot="1">
      <c r="A35" s="122"/>
      <c r="B35" s="45"/>
      <c r="C35" s="232" t="s">
        <v>236</v>
      </c>
      <c r="D35" s="232"/>
      <c r="E35" s="232"/>
      <c r="F35" s="232"/>
      <c r="G35" s="232"/>
      <c r="H35" s="232"/>
      <c r="I35" s="232"/>
      <c r="J35" s="232"/>
      <c r="K35" s="232"/>
      <c r="L35" s="232"/>
      <c r="M35" s="245" t="s">
        <v>1</v>
      </c>
      <c r="N35" s="245"/>
      <c r="O35" s="220" t="s">
        <v>282</v>
      </c>
      <c r="P35" s="220"/>
    </row>
    <row r="36" spans="1:19" s="46" customFormat="1" ht="3.95" customHeight="1" thickBot="1">
      <c r="A36" s="62"/>
      <c r="B36" s="45"/>
      <c r="C36" s="232"/>
      <c r="D36" s="232"/>
      <c r="E36" s="232"/>
      <c r="F36" s="232"/>
      <c r="G36" s="232"/>
      <c r="H36" s="232"/>
      <c r="I36" s="232"/>
      <c r="J36" s="232"/>
      <c r="K36" s="232"/>
      <c r="L36" s="232"/>
      <c r="M36" s="220"/>
      <c r="N36" s="220"/>
      <c r="O36" s="220" t="s">
        <v>282</v>
      </c>
      <c r="P36" s="220"/>
    </row>
    <row r="37" spans="1:19" s="48" customFormat="1" ht="15" customHeight="1" thickBot="1">
      <c r="A37" s="122"/>
      <c r="B37" s="45"/>
      <c r="C37" s="232" t="s">
        <v>131</v>
      </c>
      <c r="D37" s="232"/>
      <c r="E37" s="232"/>
      <c r="F37" s="232"/>
      <c r="G37" s="232"/>
      <c r="H37" s="232"/>
      <c r="I37" s="232"/>
      <c r="J37" s="232"/>
      <c r="K37" s="232"/>
      <c r="L37" s="232"/>
      <c r="M37" s="245" t="s">
        <v>140</v>
      </c>
      <c r="N37" s="245"/>
      <c r="O37" s="220" t="s">
        <v>282</v>
      </c>
      <c r="P37" s="220"/>
    </row>
    <row r="38" spans="1:19" s="48" customFormat="1" ht="3.95" customHeight="1" thickBot="1">
      <c r="A38" s="62"/>
      <c r="B38" s="45"/>
      <c r="C38" s="243"/>
      <c r="D38" s="243"/>
      <c r="E38" s="243"/>
      <c r="F38" s="243"/>
      <c r="G38" s="243"/>
      <c r="H38" s="243"/>
      <c r="I38" s="243"/>
      <c r="J38" s="243"/>
      <c r="K38" s="243"/>
      <c r="L38" s="243"/>
      <c r="M38" s="220"/>
      <c r="N38" s="220"/>
      <c r="O38" s="220"/>
      <c r="P38" s="220"/>
      <c r="Q38" s="46"/>
      <c r="R38" s="47"/>
      <c r="S38" s="47"/>
    </row>
    <row r="39" spans="1:19" s="48" customFormat="1" ht="15" customHeight="1" thickBot="1">
      <c r="A39" s="122"/>
      <c r="B39" s="45"/>
      <c r="C39" s="232" t="s">
        <v>366</v>
      </c>
      <c r="D39" s="232"/>
      <c r="E39" s="232"/>
      <c r="F39" s="232"/>
      <c r="G39" s="232"/>
      <c r="H39" s="215" t="s">
        <v>364</v>
      </c>
      <c r="I39" s="216"/>
      <c r="J39" s="215" t="s">
        <v>365</v>
      </c>
      <c r="K39" s="233"/>
      <c r="L39" s="233"/>
      <c r="M39" s="245" t="s">
        <v>140</v>
      </c>
      <c r="N39" s="245"/>
      <c r="O39" s="245" t="s">
        <v>0</v>
      </c>
      <c r="P39" s="245"/>
      <c r="Q39" s="46"/>
      <c r="R39" s="47"/>
      <c r="S39" s="47"/>
    </row>
    <row r="40" spans="1:19" s="48" customFormat="1" ht="3.95" customHeight="1" thickBot="1">
      <c r="A40" s="62"/>
      <c r="B40" s="45"/>
      <c r="C40" s="113"/>
      <c r="D40" s="113"/>
      <c r="E40" s="113"/>
      <c r="F40" s="113"/>
      <c r="G40" s="113"/>
      <c r="H40" s="213"/>
      <c r="I40" s="214"/>
      <c r="J40" s="213"/>
      <c r="K40" s="214"/>
      <c r="L40" s="217"/>
      <c r="M40" s="113"/>
      <c r="N40" s="113"/>
      <c r="O40" s="113"/>
      <c r="P40" s="113"/>
      <c r="Q40" s="46"/>
      <c r="R40" s="47"/>
      <c r="S40" s="47"/>
    </row>
    <row r="41" spans="1:19" s="48" customFormat="1" ht="15" customHeight="1" thickBot="1">
      <c r="A41" s="122"/>
      <c r="B41" s="45"/>
      <c r="C41" s="287" t="s">
        <v>367</v>
      </c>
      <c r="D41" s="287"/>
      <c r="E41" s="287"/>
      <c r="F41" s="287"/>
      <c r="G41" s="287"/>
      <c r="H41" s="215" t="s">
        <v>364</v>
      </c>
      <c r="I41" s="216"/>
      <c r="J41" s="215" t="s">
        <v>365</v>
      </c>
      <c r="K41" s="233"/>
      <c r="L41" s="233"/>
      <c r="M41" s="245" t="s">
        <v>139</v>
      </c>
      <c r="N41" s="245"/>
      <c r="O41" s="220" t="s">
        <v>282</v>
      </c>
      <c r="P41" s="220"/>
      <c r="Q41" s="46"/>
      <c r="R41" s="47"/>
      <c r="S41" s="47"/>
    </row>
    <row r="42" spans="1:19" s="48" customFormat="1" ht="3.95" customHeight="1" thickBot="1">
      <c r="A42" s="62"/>
      <c r="B42" s="45"/>
      <c r="C42" s="243"/>
      <c r="D42" s="243"/>
      <c r="E42" s="243"/>
      <c r="F42" s="243"/>
      <c r="G42" s="243"/>
      <c r="H42" s="243"/>
      <c r="I42" s="243"/>
      <c r="J42" s="243"/>
      <c r="K42" s="243"/>
      <c r="L42" s="243"/>
      <c r="M42" s="113"/>
      <c r="N42" s="113"/>
      <c r="O42" s="113"/>
      <c r="P42" s="113"/>
      <c r="Q42" s="46"/>
    </row>
    <row r="43" spans="1:19" s="48" customFormat="1" ht="15" customHeight="1" thickBot="1">
      <c r="A43" s="122"/>
      <c r="B43" s="45"/>
      <c r="C43" s="232" t="s">
        <v>361</v>
      </c>
      <c r="D43" s="243"/>
      <c r="E43" s="243"/>
      <c r="F43" s="243"/>
      <c r="G43" s="243"/>
      <c r="H43" s="243"/>
      <c r="I43" s="243"/>
      <c r="J43" s="243"/>
      <c r="K43" s="243"/>
      <c r="L43" s="243"/>
      <c r="M43" s="286" t="s">
        <v>1</v>
      </c>
      <c r="N43" s="286"/>
      <c r="O43" s="286" t="s">
        <v>139</v>
      </c>
      <c r="P43" s="286"/>
      <c r="Q43" s="46"/>
    </row>
    <row r="44" spans="1:19" s="48" customFormat="1" ht="3.95" customHeight="1" thickBot="1">
      <c r="A44" s="62"/>
      <c r="B44" s="45"/>
      <c r="C44" s="243"/>
      <c r="D44" s="243"/>
      <c r="E44" s="243"/>
      <c r="F44" s="243"/>
      <c r="G44" s="243"/>
      <c r="H44" s="243"/>
      <c r="I44" s="243"/>
      <c r="J44" s="243"/>
      <c r="K44" s="243"/>
      <c r="L44" s="243"/>
      <c r="M44" s="113"/>
      <c r="N44" s="113"/>
      <c r="O44" s="113"/>
      <c r="P44" s="113"/>
      <c r="Q44" s="46"/>
    </row>
    <row r="45" spans="1:19" s="48" customFormat="1" ht="15" customHeight="1" thickBot="1">
      <c r="A45" s="122"/>
      <c r="B45" s="45"/>
      <c r="C45" s="232" t="s">
        <v>362</v>
      </c>
      <c r="D45" s="243"/>
      <c r="E45" s="243"/>
      <c r="F45" s="243"/>
      <c r="G45" s="243"/>
      <c r="H45" s="243"/>
      <c r="I45" s="243"/>
      <c r="J45" s="243"/>
      <c r="K45" s="243"/>
      <c r="L45" s="243"/>
      <c r="M45" s="286" t="s">
        <v>1</v>
      </c>
      <c r="N45" s="286"/>
      <c r="O45" s="286"/>
      <c r="P45" s="286"/>
      <c r="Q45" s="46"/>
    </row>
    <row r="46" spans="1:19" ht="7.5" customHeight="1" thickBot="1">
      <c r="C46" s="243"/>
      <c r="D46" s="243"/>
      <c r="E46" s="243"/>
      <c r="F46" s="243"/>
      <c r="G46" s="243"/>
      <c r="H46" s="243"/>
      <c r="I46" s="243"/>
      <c r="J46" s="243"/>
      <c r="K46" s="243"/>
      <c r="L46" s="243"/>
    </row>
    <row r="47" spans="1:19" ht="14.1" customHeight="1">
      <c r="A47" s="265" t="s">
        <v>127</v>
      </c>
      <c r="B47" s="21"/>
      <c r="C47" s="266"/>
      <c r="D47" s="267"/>
      <c r="E47" s="267"/>
      <c r="F47" s="267"/>
      <c r="G47" s="267"/>
      <c r="H47" s="267"/>
      <c r="I47" s="267"/>
      <c r="J47" s="267"/>
      <c r="K47" s="268"/>
      <c r="L47" s="22"/>
      <c r="M47" s="234" t="s">
        <v>144</v>
      </c>
      <c r="N47" s="235"/>
      <c r="O47" s="235"/>
      <c r="P47" s="236"/>
    </row>
    <row r="48" spans="1:19" ht="14.1" customHeight="1">
      <c r="A48" s="265"/>
      <c r="B48" s="21"/>
      <c r="C48" s="269"/>
      <c r="D48" s="270"/>
      <c r="E48" s="270"/>
      <c r="F48" s="270"/>
      <c r="G48" s="270"/>
      <c r="H48" s="270"/>
      <c r="I48" s="270"/>
      <c r="J48" s="270"/>
      <c r="K48" s="271"/>
      <c r="L48" s="22"/>
      <c r="M48" s="237"/>
      <c r="N48" s="238"/>
      <c r="O48" s="238"/>
      <c r="P48" s="239"/>
    </row>
    <row r="49" spans="1:20" ht="14.1" customHeight="1">
      <c r="A49" s="265"/>
      <c r="B49" s="21"/>
      <c r="C49" s="269"/>
      <c r="D49" s="270"/>
      <c r="E49" s="270"/>
      <c r="F49" s="270"/>
      <c r="G49" s="270"/>
      <c r="H49" s="270"/>
      <c r="I49" s="270"/>
      <c r="J49" s="270"/>
      <c r="K49" s="271"/>
      <c r="L49" s="22"/>
      <c r="M49" s="237"/>
      <c r="N49" s="238"/>
      <c r="O49" s="238"/>
      <c r="P49" s="239"/>
    </row>
    <row r="50" spans="1:20" ht="14.1" customHeight="1" thickBot="1">
      <c r="A50" s="265"/>
      <c r="B50" s="21"/>
      <c r="C50" s="272"/>
      <c r="D50" s="273"/>
      <c r="E50" s="273"/>
      <c r="F50" s="273"/>
      <c r="G50" s="273"/>
      <c r="H50" s="273"/>
      <c r="I50" s="273"/>
      <c r="J50" s="273"/>
      <c r="K50" s="274"/>
      <c r="L50" s="22"/>
      <c r="M50" s="240"/>
      <c r="N50" s="241"/>
      <c r="O50" s="241"/>
      <c r="P50" s="242"/>
    </row>
    <row r="51" spans="1:20" ht="18">
      <c r="A51" s="227" t="s">
        <v>309</v>
      </c>
      <c r="B51" s="228"/>
      <c r="C51" s="228"/>
      <c r="D51" s="228"/>
      <c r="E51" s="228"/>
      <c r="F51" s="228"/>
      <c r="G51" s="228"/>
      <c r="H51" s="228"/>
      <c r="I51" s="228"/>
      <c r="J51" s="228"/>
      <c r="K51" s="228"/>
      <c r="L51" s="228"/>
      <c r="M51" s="228"/>
      <c r="N51" s="228"/>
      <c r="O51" s="228"/>
      <c r="P51" s="228"/>
    </row>
    <row r="52" spans="1:20" customFormat="1" ht="15.75">
      <c r="A52" s="112" t="s">
        <v>243</v>
      </c>
      <c r="B52" s="231" t="s">
        <v>231</v>
      </c>
      <c r="C52" s="231"/>
      <c r="D52" s="104" t="s">
        <v>230</v>
      </c>
      <c r="E52" s="231" t="s">
        <v>232</v>
      </c>
      <c r="F52" s="231"/>
      <c r="G52" s="284" t="s">
        <v>233</v>
      </c>
      <c r="H52" s="284"/>
      <c r="I52" s="284"/>
      <c r="J52" s="284"/>
      <c r="K52" s="284"/>
      <c r="L52" s="231" t="s">
        <v>360</v>
      </c>
      <c r="M52" s="231"/>
      <c r="N52" s="231"/>
      <c r="O52" s="104" t="s">
        <v>7</v>
      </c>
      <c r="P52" s="104" t="s">
        <v>368</v>
      </c>
      <c r="Q52" s="13"/>
    </row>
    <row r="53" spans="1:20" customFormat="1" ht="6.75" customHeight="1">
      <c r="A53" s="118"/>
      <c r="B53" s="119"/>
      <c r="C53" s="120"/>
      <c r="D53" s="120"/>
      <c r="E53" s="120"/>
      <c r="F53" s="120"/>
      <c r="G53" s="118"/>
      <c r="H53" s="118"/>
      <c r="I53" s="118"/>
      <c r="J53" s="118"/>
      <c r="K53" s="118"/>
      <c r="L53" s="118"/>
      <c r="M53" s="118"/>
      <c r="N53" s="118"/>
      <c r="O53" s="120"/>
      <c r="P53" s="121"/>
      <c r="Q53" s="13"/>
    </row>
    <row r="54" spans="1:20" ht="18">
      <c r="A54" s="227" t="s">
        <v>229</v>
      </c>
      <c r="B54" s="228"/>
      <c r="C54" s="228"/>
      <c r="D54" s="228"/>
      <c r="E54" s="228"/>
      <c r="F54" s="228"/>
      <c r="G54" s="228"/>
      <c r="H54" s="228"/>
      <c r="I54" s="228"/>
      <c r="J54" s="228"/>
      <c r="K54" s="228"/>
      <c r="L54" s="228"/>
      <c r="M54" s="228"/>
      <c r="N54" s="228"/>
      <c r="O54" s="228"/>
      <c r="P54" s="228"/>
    </row>
    <row r="55" spans="1:20" s="101" customFormat="1" ht="15">
      <c r="A55" s="99"/>
      <c r="B55" s="100"/>
      <c r="C55" s="278" t="s">
        <v>100</v>
      </c>
      <c r="D55" s="278"/>
      <c r="E55" s="278"/>
      <c r="F55" s="278"/>
      <c r="G55" s="283" t="s">
        <v>227</v>
      </c>
      <c r="H55" s="283"/>
      <c r="I55" s="283"/>
      <c r="J55" s="283"/>
      <c r="K55" s="283" t="s">
        <v>228</v>
      </c>
      <c r="L55" s="283"/>
      <c r="M55" s="283"/>
      <c r="N55" s="283"/>
      <c r="O55" s="283"/>
      <c r="P55" s="283"/>
    </row>
    <row r="56" spans="1:20" customFormat="1" ht="15">
      <c r="A56" s="324" t="s">
        <v>371</v>
      </c>
      <c r="B56" s="324"/>
      <c r="C56" s="230" t="s">
        <v>0</v>
      </c>
      <c r="D56" s="230"/>
      <c r="E56" s="230" t="s">
        <v>372</v>
      </c>
      <c r="F56" s="230"/>
      <c r="G56" s="285"/>
      <c r="H56" s="285"/>
      <c r="I56" s="285"/>
      <c r="J56" s="285"/>
      <c r="K56" s="325" t="s">
        <v>380</v>
      </c>
      <c r="L56" s="325"/>
      <c r="M56" s="325"/>
      <c r="N56" s="325"/>
      <c r="O56" s="325"/>
      <c r="P56" s="325"/>
    </row>
    <row r="57" spans="1:20" customFormat="1" ht="15">
      <c r="A57" s="229" t="s">
        <v>2</v>
      </c>
      <c r="B57" s="229"/>
      <c r="C57" s="230" t="s">
        <v>0</v>
      </c>
      <c r="D57" s="230"/>
      <c r="E57" s="230" t="s">
        <v>1</v>
      </c>
      <c r="F57" s="230"/>
      <c r="G57" s="285"/>
      <c r="H57" s="285"/>
      <c r="I57" s="285"/>
      <c r="J57" s="285"/>
      <c r="K57" s="277" t="str">
        <f>IF(G57=DATI!A9,DATI!B9,(IF(G57=DATI!A10,DATI!B10,(IF(G57=DATI!A11,DATI!B11,(IF(G57=DATI!A12,DATI!B12,(IF(G57=DATI!A13,DATI!B13,"")))))))))</f>
        <v/>
      </c>
      <c r="L57" s="277"/>
      <c r="M57" s="277"/>
      <c r="N57" s="277"/>
      <c r="O57" s="277"/>
      <c r="P57" s="277"/>
    </row>
    <row r="58" spans="1:20" customFormat="1" ht="30.75" customHeight="1">
      <c r="A58" s="275" t="s">
        <v>237</v>
      </c>
      <c r="B58" s="275"/>
      <c r="C58" s="275"/>
      <c r="D58" s="275"/>
      <c r="E58" s="275"/>
      <c r="F58" s="275"/>
      <c r="G58" s="276"/>
      <c r="H58" s="276"/>
      <c r="I58" s="276"/>
      <c r="J58" s="276"/>
      <c r="K58" s="276"/>
      <c r="L58" s="276"/>
      <c r="M58" s="276"/>
      <c r="N58" s="276"/>
      <c r="O58" s="276"/>
      <c r="P58" s="276"/>
    </row>
    <row r="59" spans="1:20" customFormat="1" ht="3.75" customHeight="1">
      <c r="A59" s="102"/>
      <c r="B59" s="102"/>
      <c r="C59" s="102"/>
      <c r="D59" s="102"/>
      <c r="E59" s="102"/>
      <c r="F59" s="102"/>
      <c r="G59" s="103"/>
      <c r="H59" s="103"/>
      <c r="I59" s="103"/>
      <c r="J59" s="103"/>
      <c r="K59" s="103"/>
      <c r="L59" s="103"/>
      <c r="M59" s="103"/>
      <c r="N59" s="103"/>
      <c r="O59" s="103"/>
      <c r="P59" s="103"/>
    </row>
    <row r="60" spans="1:20" ht="18">
      <c r="A60" s="227" t="s">
        <v>247</v>
      </c>
      <c r="B60" s="228"/>
      <c r="C60" s="228"/>
      <c r="D60" s="228"/>
      <c r="E60" s="228"/>
      <c r="F60" s="228"/>
      <c r="G60" s="228"/>
      <c r="H60" s="228"/>
      <c r="I60" s="228"/>
      <c r="J60" s="228"/>
      <c r="K60" s="228"/>
      <c r="L60" s="228"/>
      <c r="M60" s="228"/>
      <c r="N60" s="228"/>
      <c r="O60" s="228"/>
      <c r="P60" s="228"/>
    </row>
    <row r="61" spans="1:20" ht="6.75" customHeight="1">
      <c r="A61" s="98"/>
      <c r="B61" s="98"/>
      <c r="C61" s="98"/>
      <c r="D61" s="98"/>
      <c r="E61" s="98"/>
      <c r="F61" s="98"/>
      <c r="G61" s="98"/>
      <c r="H61" s="98"/>
      <c r="I61" s="98"/>
      <c r="J61" s="98"/>
      <c r="K61" s="98"/>
      <c r="L61" s="98"/>
      <c r="M61" s="98"/>
      <c r="N61" s="98"/>
      <c r="O61" s="98"/>
      <c r="P61" s="98"/>
    </row>
    <row r="62" spans="1:20" s="69" customFormat="1" ht="20.100000000000001" customHeight="1">
      <c r="A62" s="257" t="s">
        <v>203</v>
      </c>
      <c r="B62" s="257"/>
      <c r="C62" s="257"/>
      <c r="D62" s="123"/>
      <c r="E62" s="67"/>
      <c r="F62" s="225" t="s">
        <v>209</v>
      </c>
      <c r="G62" s="225"/>
      <c r="H62" s="225"/>
      <c r="I62" s="225"/>
      <c r="J62" s="226"/>
      <c r="K62" s="126"/>
      <c r="M62" s="225" t="s">
        <v>128</v>
      </c>
      <c r="N62" s="225"/>
      <c r="O62" s="225"/>
      <c r="P62" s="127"/>
      <c r="Q62" s="68"/>
      <c r="S62" s="95"/>
      <c r="T62" s="95"/>
    </row>
    <row r="63" spans="1:20" s="69" customFormat="1" ht="3.95" customHeight="1">
      <c r="A63" s="76"/>
      <c r="B63" s="76"/>
      <c r="C63" s="76"/>
      <c r="D63" s="57"/>
      <c r="E63" s="67"/>
      <c r="F63" s="81"/>
      <c r="G63" s="81"/>
      <c r="H63" s="81"/>
      <c r="K63" s="66"/>
      <c r="M63" s="70"/>
      <c r="N63" s="70"/>
      <c r="O63" s="70"/>
      <c r="P63" s="132"/>
      <c r="Q63" s="68"/>
      <c r="S63" s="70"/>
      <c r="T63" s="70"/>
    </row>
    <row r="64" spans="1:20" s="69" customFormat="1" ht="20.100000000000001" customHeight="1">
      <c r="A64" s="257" t="s">
        <v>136</v>
      </c>
      <c r="B64" s="257"/>
      <c r="C64" s="257"/>
      <c r="D64" s="123"/>
      <c r="E64" s="67"/>
      <c r="F64" s="225" t="s">
        <v>208</v>
      </c>
      <c r="G64" s="225"/>
      <c r="H64" s="225"/>
      <c r="I64" s="225"/>
      <c r="J64" s="226"/>
      <c r="K64" s="126"/>
      <c r="M64" s="225" t="s">
        <v>306</v>
      </c>
      <c r="N64" s="225"/>
      <c r="O64" s="226"/>
      <c r="P64" s="127"/>
      <c r="Q64" s="68"/>
      <c r="S64" s="95"/>
      <c r="T64" s="95"/>
    </row>
    <row r="65" spans="1:20" s="69" customFormat="1" ht="3.95" customHeight="1">
      <c r="A65" s="76"/>
      <c r="B65" s="76"/>
      <c r="C65" s="76"/>
      <c r="D65" s="57"/>
      <c r="E65" s="67"/>
      <c r="K65" s="14"/>
      <c r="M65" s="70"/>
      <c r="N65" s="70"/>
      <c r="O65" s="70"/>
      <c r="P65" s="66"/>
      <c r="Q65" s="68"/>
      <c r="S65" s="70"/>
      <c r="T65" s="70"/>
    </row>
    <row r="66" spans="1:20" s="69" customFormat="1" ht="20.100000000000001" customHeight="1">
      <c r="A66" s="257" t="s">
        <v>213</v>
      </c>
      <c r="B66" s="257"/>
      <c r="C66" s="257"/>
      <c r="D66" s="123"/>
      <c r="E66" s="67"/>
      <c r="F66" s="225" t="s">
        <v>217</v>
      </c>
      <c r="G66" s="225"/>
      <c r="H66" s="225"/>
      <c r="I66" s="225"/>
      <c r="J66" s="226"/>
      <c r="K66" s="125"/>
      <c r="M66" s="225" t="s">
        <v>129</v>
      </c>
      <c r="N66" s="225"/>
      <c r="O66" s="226"/>
      <c r="P66" s="89" t="str">
        <f>IF(AND(P62="",P64=""),"",P62+P64)</f>
        <v/>
      </c>
      <c r="Q66" s="68"/>
    </row>
    <row r="67" spans="1:20" s="72" customFormat="1" ht="3.95" customHeight="1">
      <c r="A67" s="91"/>
      <c r="B67" s="91"/>
      <c r="C67" s="91"/>
      <c r="D67" s="49"/>
      <c r="E67" s="71"/>
      <c r="J67" s="73"/>
      <c r="K67" s="57"/>
      <c r="M67" s="106"/>
      <c r="N67" s="107"/>
      <c r="O67" s="107"/>
      <c r="P67" s="57"/>
      <c r="Q67" s="10"/>
    </row>
    <row r="68" spans="1:20" s="75" customFormat="1" ht="20.100000000000001" customHeight="1">
      <c r="A68" s="257" t="s">
        <v>246</v>
      </c>
      <c r="B68" s="257"/>
      <c r="C68" s="257"/>
      <c r="D68" s="123"/>
      <c r="E68" s="74"/>
      <c r="F68" s="225" t="s">
        <v>215</v>
      </c>
      <c r="G68" s="225"/>
      <c r="H68" s="225"/>
      <c r="I68" s="225"/>
      <c r="J68" s="226"/>
      <c r="K68" s="130"/>
      <c r="M68" s="225" t="s">
        <v>218</v>
      </c>
      <c r="N68" s="225"/>
      <c r="O68" s="226"/>
      <c r="P68" s="125"/>
      <c r="Q68" s="10"/>
    </row>
    <row r="69" spans="1:20" s="75" customFormat="1" ht="3.95" customHeight="1">
      <c r="A69" s="96"/>
      <c r="B69" s="96"/>
      <c r="C69" s="96"/>
      <c r="D69" s="133"/>
      <c r="E69" s="74"/>
      <c r="F69" s="76"/>
      <c r="G69" s="76"/>
      <c r="H69" s="76"/>
      <c r="J69" s="57"/>
      <c r="K69" s="57"/>
      <c r="M69" s="93"/>
      <c r="N69" s="108"/>
      <c r="O69" s="108"/>
      <c r="P69" s="66"/>
      <c r="Q69" s="10"/>
      <c r="S69" s="81"/>
      <c r="T69" s="81"/>
    </row>
    <row r="70" spans="1:20" s="75" customFormat="1" ht="20.100000000000001" customHeight="1">
      <c r="A70" s="225" t="s">
        <v>245</v>
      </c>
      <c r="B70" s="225"/>
      <c r="C70" s="225"/>
      <c r="D70" s="136" t="str">
        <f>IF(D64="","",D64+D66+D68)</f>
        <v/>
      </c>
      <c r="E70" s="74"/>
      <c r="F70" s="225" t="s">
        <v>216</v>
      </c>
      <c r="G70" s="225"/>
      <c r="H70" s="225"/>
      <c r="I70" s="225"/>
      <c r="J70" s="226"/>
      <c r="K70" s="130"/>
      <c r="M70" s="225" t="s">
        <v>219</v>
      </c>
      <c r="N70" s="225"/>
      <c r="O70" s="226"/>
      <c r="P70" s="125"/>
      <c r="Q70" s="10"/>
      <c r="S70" s="95"/>
      <c r="T70" s="95"/>
    </row>
    <row r="71" spans="1:20" s="75" customFormat="1" ht="3.95" customHeight="1">
      <c r="A71" s="90"/>
      <c r="B71" s="90"/>
      <c r="C71" s="90"/>
      <c r="D71" s="129"/>
      <c r="E71" s="74"/>
      <c r="F71" s="76"/>
      <c r="G71" s="76"/>
      <c r="H71" s="76"/>
      <c r="J71" s="57"/>
      <c r="K71" s="57"/>
      <c r="L71" s="81"/>
      <c r="M71" s="93"/>
      <c r="N71" s="93"/>
      <c r="O71" s="114"/>
      <c r="P71" s="66"/>
      <c r="Q71" s="10"/>
      <c r="R71" s="9"/>
      <c r="S71" s="9"/>
    </row>
    <row r="72" spans="1:20" s="75" customFormat="1" ht="20.100000000000001" customHeight="1">
      <c r="A72" s="260" t="s">
        <v>244</v>
      </c>
      <c r="B72" s="260"/>
      <c r="C72" s="260"/>
      <c r="D72" s="187"/>
      <c r="E72" s="74"/>
      <c r="F72" s="225" t="s">
        <v>220</v>
      </c>
      <c r="G72" s="225"/>
      <c r="H72" s="225"/>
      <c r="I72" s="225"/>
      <c r="J72" s="226"/>
      <c r="K72" s="130"/>
      <c r="M72" s="225" t="s">
        <v>235</v>
      </c>
      <c r="N72" s="225"/>
      <c r="O72" s="226"/>
      <c r="P72" s="128"/>
      <c r="Q72" s="10"/>
      <c r="S72" s="9"/>
    </row>
    <row r="73" spans="1:20" s="50" customFormat="1" ht="3.95" customHeight="1">
      <c r="A73" s="91"/>
      <c r="B73" s="91"/>
      <c r="C73" s="91"/>
      <c r="D73" s="49"/>
      <c r="E73" s="49"/>
      <c r="K73" s="53"/>
      <c r="M73" s="115"/>
      <c r="N73" s="115"/>
      <c r="O73" s="115"/>
      <c r="Q73" s="51"/>
      <c r="R73" s="52"/>
      <c r="S73" s="52"/>
    </row>
    <row r="74" spans="1:20" customFormat="1" ht="20.100000000000001" customHeight="1">
      <c r="A74" s="225" t="s">
        <v>214</v>
      </c>
      <c r="B74" s="225"/>
      <c r="C74" s="225"/>
      <c r="D74" s="124"/>
      <c r="E74" s="92"/>
      <c r="F74" s="225" t="s">
        <v>221</v>
      </c>
      <c r="G74" s="225"/>
      <c r="H74" s="225"/>
      <c r="I74" s="225"/>
      <c r="J74" s="226"/>
      <c r="K74" s="188"/>
      <c r="L74" s="17"/>
      <c r="M74" s="222" t="s">
        <v>238</v>
      </c>
      <c r="N74" s="222"/>
      <c r="O74" s="223"/>
      <c r="P74" s="127"/>
      <c r="Q74" s="51"/>
      <c r="R74" s="52"/>
      <c r="S74" s="52"/>
    </row>
    <row r="75" spans="1:20" customFormat="1" ht="4.5" customHeight="1">
      <c r="A75" s="96"/>
      <c r="B75" s="96"/>
      <c r="C75" s="96"/>
      <c r="D75" s="133"/>
      <c r="E75" s="59"/>
      <c r="F75" s="59"/>
      <c r="G75" s="58"/>
      <c r="H75" s="58"/>
      <c r="I75" s="58"/>
      <c r="J75" s="58"/>
      <c r="K75" s="134"/>
      <c r="L75" s="56"/>
      <c r="M75" s="116"/>
      <c r="N75" s="116"/>
      <c r="O75" s="116"/>
      <c r="P75" s="57"/>
      <c r="Q75" s="51"/>
      <c r="R75" s="52"/>
      <c r="S75" s="52"/>
    </row>
    <row r="76" spans="1:20" customFormat="1" ht="20.100000000000001" customHeight="1">
      <c r="A76" s="225" t="s">
        <v>210</v>
      </c>
      <c r="B76" s="225"/>
      <c r="C76" s="225"/>
      <c r="D76" s="124"/>
      <c r="E76" s="60"/>
      <c r="F76" s="225" t="s">
        <v>222</v>
      </c>
      <c r="G76" s="225"/>
      <c r="H76" s="225"/>
      <c r="I76" s="225"/>
      <c r="J76" s="226"/>
      <c r="K76" s="131"/>
      <c r="L76" s="54"/>
      <c r="M76" s="222" t="s">
        <v>310</v>
      </c>
      <c r="N76" s="222"/>
      <c r="O76" s="223"/>
      <c r="P76" s="127"/>
      <c r="Q76" s="51"/>
      <c r="R76" s="52"/>
      <c r="S76" s="52"/>
      <c r="T76" s="55"/>
    </row>
    <row r="77" spans="1:20" customFormat="1" ht="9" customHeight="1">
      <c r="A77" s="97"/>
      <c r="B77" s="60"/>
      <c r="C77" s="60"/>
      <c r="D77" s="60"/>
      <c r="E77" s="60"/>
      <c r="F77" s="60"/>
      <c r="G77" s="61"/>
      <c r="H77" s="61"/>
      <c r="I77" s="61"/>
      <c r="J77" s="61"/>
      <c r="K77" s="54"/>
      <c r="L77" s="54"/>
      <c r="M77" s="54"/>
      <c r="N77" s="54"/>
      <c r="Q77" s="51"/>
      <c r="R77" s="52"/>
      <c r="S77" s="52"/>
      <c r="T77" s="55"/>
    </row>
    <row r="78" spans="1:20" ht="21">
      <c r="A78" s="228" t="s">
        <v>265</v>
      </c>
      <c r="B78" s="228"/>
      <c r="C78" s="228"/>
      <c r="D78" s="228"/>
      <c r="E78" s="228"/>
      <c r="F78" s="228"/>
      <c r="G78" s="228"/>
      <c r="H78" s="228"/>
      <c r="I78" s="228"/>
      <c r="J78" s="228"/>
      <c r="K78" s="228"/>
      <c r="L78" s="228"/>
      <c r="M78" s="228"/>
      <c r="N78" s="228"/>
      <c r="O78" s="228"/>
      <c r="P78" s="228"/>
      <c r="T78" s="24"/>
    </row>
    <row r="79" spans="1:20" ht="5.0999999999999996" customHeight="1" thickBot="1">
      <c r="A79" s="28"/>
      <c r="B79" s="25"/>
      <c r="C79" s="25"/>
      <c r="D79" s="25"/>
      <c r="E79" s="25"/>
      <c r="F79" s="25"/>
      <c r="G79" s="25"/>
      <c r="H79" s="25"/>
      <c r="I79" s="25"/>
      <c r="J79" s="25"/>
      <c r="K79" s="25"/>
      <c r="L79" s="27"/>
      <c r="M79" s="26"/>
      <c r="N79" s="26"/>
      <c r="O79" s="26"/>
      <c r="P79" s="26"/>
      <c r="T79" s="24"/>
    </row>
    <row r="80" spans="1:20" ht="21" customHeight="1">
      <c r="A80" s="279" t="s">
        <v>207</v>
      </c>
      <c r="B80" s="280"/>
      <c r="C80" s="280"/>
      <c r="D80" s="280"/>
      <c r="E80" s="280"/>
      <c r="F80" s="255" t="s">
        <v>212</v>
      </c>
      <c r="G80" s="258" t="s">
        <v>182</v>
      </c>
      <c r="H80" s="255" t="s">
        <v>145</v>
      </c>
      <c r="I80" s="255" t="s">
        <v>224</v>
      </c>
      <c r="J80" s="258" t="s">
        <v>173</v>
      </c>
      <c r="K80" s="263" t="s">
        <v>211</v>
      </c>
      <c r="L80" s="258" t="s">
        <v>13</v>
      </c>
      <c r="M80" s="258" t="s">
        <v>146</v>
      </c>
      <c r="N80" s="255" t="s">
        <v>223</v>
      </c>
      <c r="O80" s="255"/>
      <c r="P80" s="298" t="s">
        <v>14</v>
      </c>
      <c r="T80" s="24"/>
    </row>
    <row r="81" spans="1:20" ht="21">
      <c r="A81" s="281"/>
      <c r="B81" s="282"/>
      <c r="C81" s="282"/>
      <c r="D81" s="282"/>
      <c r="E81" s="282"/>
      <c r="F81" s="256"/>
      <c r="G81" s="259"/>
      <c r="H81" s="256"/>
      <c r="I81" s="256"/>
      <c r="J81" s="259"/>
      <c r="K81" s="264"/>
      <c r="L81" s="259"/>
      <c r="M81" s="259"/>
      <c r="N81" s="256"/>
      <c r="O81" s="256"/>
      <c r="P81" s="299"/>
      <c r="T81" s="24"/>
    </row>
    <row r="82" spans="1:20" ht="78" customHeight="1" thickBot="1">
      <c r="A82" s="261"/>
      <c r="B82" s="262"/>
      <c r="C82" s="262"/>
      <c r="D82" s="262"/>
      <c r="E82" s="262"/>
      <c r="F82" s="83" t="str">
        <f>IF($A$82=DATI!$A$21,DATI!B21,IF($A$82=DATI!$A$22,DATI!B22,IF($A$82=DATI!$A$23,DATI!B23,IF($A$82=DATI!$A$24,DATI!B24,IF($A$82=DATI!$A$25,DATI!B25,IF($A$82=DATI!$A$26,DATI!B26,IF($A$82=DATI!$A$27,DATI!B27,IF($A$82=DATI!$A$28,DATI!B28,IF($A$82=DATI!$A$29,DATI!B29,IF($A$82=DATI!$A$30,DATI!B30,IF($A$82=DATI!$A$31,DATI!B31,IF($A$82=DATI!$A$32,DATI!B32,IF($A$82=DATI!$A$33,DATI!B33,IF($A$82=DATI!$A$34,DATI!B34,IF($A$82=DATI!$A$35,DATI!B35,IF($A$82=DATI!$A$36,DATI!B36,IF($A$82=DATI!$A$37,DATI!B37,IF($A$82=DATI!$A$38,DATI!B38,IF($A$82=DATI!$A$39,DATI!B39,IF($A$82=DATI!$A$40,DATI!B40,IF($A$82=DATI!$A$41,DATI!B41,IF($A$82=DATI!$A$42,DATI!B42,IF($A$82=DATI!$A$43,DATI!B43,IF($A$82=DATI!$A$44,DATI!B44,IF($A$82=DATI!$A$45,DATI!B45,IF($A$82=DATI!$A$46,DATI!B46,IF($A$82=DATI!$A$47,DATI!B47,IF($A$82=DATI!$A$48,DATI!B48,IF($A$82=DATI!$A$49,DATI!B49,IF($A$82=DATI!$A$50,DATI!B50,""))))))))))))))))))))))))))))))</f>
        <v/>
      </c>
      <c r="G82" s="84" t="str">
        <f>IF($A$82=DATI!$A$21,DATI!C21,IF($A$82=DATI!$A$22,DATI!C22,IF($A$82=DATI!$A$23,DATI!C23,IF($A$82=DATI!$A$24,DATI!C24,IF($A$82=DATI!$A$25,DATI!C25,IF($A$82=DATI!$A$26,DATI!C26,IF($A$82=DATI!$A$27,DATI!C27,IF($A$82=DATI!$A$28,DATI!C28,IF($A$82=DATI!$A$29,DATI!C29,IF($A$82=DATI!$A$30,DATI!C30,IF($A$82=DATI!$A$31,DATI!C31,IF($A$82=DATI!$A$32,DATI!C32,IF($A$82=DATI!$A$33,DATI!C33,IF($A$82=DATI!$A$34,DATI!C34,IF($A$82=DATI!$A$35,DATI!C35,IF($A$82=DATI!$A$36,DATI!C36,IF($A$82=DATI!$A$37,DATI!C37,IF($A$82=DATI!$A$38,DATI!C38,IF($A$82=DATI!$A$39,DATI!C39,IF($A$82=DATI!$A$40,DATI!C40,IF($A$82=DATI!$A$41,DATI!C41,IF($A$82=DATI!$A$42,DATI!C42,IF($A$82=DATI!$A$43,DATI!C43,IF($A$82=DATI!$A$44,DATI!C44,IF($A$82=DATI!$A$45,DATI!C45,IF($A$82=DATI!$A$46,DATI!C46,IF($A$82=DATI!$A$47,DATI!C47,IF($A$82=DATI!$A$48,DATI!C48,IF($A$82=DATI!$A$49,DATI!C49,IF($A$82=DATI!$A$50,DATI!C50,""))))))))))))))))))))))))))))))</f>
        <v/>
      </c>
      <c r="H82" s="85" t="str">
        <f>IF($A$82=DATI!$A$21,DATI!D21,IF($A$82=DATI!$A$22,DATI!D22,IF($A$82=DATI!$A$23,DATI!D23,IF($A$82=DATI!$A$24,DATI!D24,IF($A$82=DATI!$A$25,DATI!D25,IF($A$82=DATI!$A$26,DATI!D26,IF($A$82=DATI!$A$27,DATI!D27,IF($A$82=DATI!$A$28,DATI!D28,IF($A$82=DATI!$A$29,DATI!D29,IF($A$82=DATI!$A$30,DATI!D30,IF($A$82=DATI!$A$31,DATI!D31,IF($A$82=DATI!$A$32,DATI!D32,IF($A$82=DATI!$A$33,DATI!D33,IF($A$82=DATI!$A$34,DATI!D34,IF($A$82=DATI!$A$35,DATI!D35,IF($A$82=DATI!$A$36,DATI!D36,IF($A$82=DATI!$A$37,DATI!D37,IF($A$82=DATI!$A$38,DATI!D38,IF($A$82=DATI!$A$39,DATI!D39,IF($A$82=DATI!$A$40,DATI!D40,IF($A$82=DATI!$A$41,DATI!D41,IF($A$82=DATI!$A$42,DATI!D42,IF($A$82=DATI!$A$43,DATI!D43,IF($A$82=DATI!$A$44,DATI!D44,IF($A$82=DATI!$A$45,DATI!D45,IF($A$82=DATI!$A$46,DATI!D46,IF($A$82=DATI!$A$47,DATI!D47,IF($A$82=DATI!$A$48,DATI!D48,IF($A$82=DATI!$A$49,DATI!D49,IF($A$82=DATI!$A$50,DATI!D50,""))))))))))))))))))))))))))))))</f>
        <v/>
      </c>
      <c r="I82" s="84" t="str">
        <f>IF($A$82=DATI!$A$21,DATI!E21,IF($A$82=DATI!$A$22,DATI!E22,IF($A$82=DATI!$A$23,DATI!E23,IF($A$82=DATI!$A$24,DATI!E24,IF($A$82=DATI!$A$25,DATI!E25,IF($A$82=DATI!$A$26,DATI!E26,IF($A$82=DATI!$A$27,DATI!E27,IF($A$82=DATI!$A$28,DATI!E28,IF($A$82=DATI!$A$29,DATI!E29,IF($A$82=DATI!$A$30,DATI!E30,IF($A$82=DATI!$A$31,DATI!E31,IF($A$82=DATI!$A$32,DATI!E32,IF($A$82=DATI!$A$33,DATI!E33,IF($A$82=DATI!$A$34,DATI!E34,IF($A$82=DATI!$A$35,DATI!E35,IF($A$82=DATI!$A$36,DATI!E36,IF($A$82=DATI!$A$37,DATI!E37,IF($A$82=DATI!$A$38,DATI!E38,IF($A$82=DATI!$A$39,DATI!E39,IF($A$82=DATI!$A$40,DATI!E40,IF($A$82=DATI!$A$41,DATI!E41,IF($A$82=DATI!$A$42,DATI!E42,IF($A$82=DATI!$A$43,DATI!E43,IF($A$82=DATI!$A$44,DATI!E44,IF($A$82=DATI!$A$45,DATI!E45,IF($A$82=DATI!$A$46,DATI!E46,IF($A$82=DATI!$A$47,DATI!E47,IF($A$82=DATI!$A$48,DATI!E48,IF($A$82=DATI!$A$49,DATI!E49,IF($A$82=DATI!$A$50,DATI!E50,""))))))))))))))))))))))))))))))</f>
        <v/>
      </c>
      <c r="J82" s="85" t="str">
        <f>IF($A$82=DATI!$A$21,DATI!F21,IF($A$82=DATI!$A$22,DATI!F22,IF($A$82=DATI!$A$23,DATI!F23,IF($A$82=DATI!$A$24,DATI!F24,IF($A$82=DATI!$A$25,DATI!F25,IF($A$82=DATI!$A$26,DATI!F26,IF($A$82=DATI!$A$27,DATI!F27,IF($A$82=DATI!$A$28,DATI!F28,IF($A$82=DATI!$A$29,DATI!F29,IF($A$82=DATI!$A$30,DATI!F30,IF($A$82=DATI!$A$31,DATI!F31,IF($A$82=DATI!$A$32,DATI!F32,IF($A$82=DATI!$A$33,DATI!F33,IF($A$82=DATI!$A$34,DATI!F34,IF($A$82=DATI!$A$35,DATI!F35,IF($A$82=DATI!$A$36,DATI!F36,IF($A$82=DATI!$A$37,DATI!F37,IF($A$82=DATI!$A$38,DATI!F38,IF($A$82=DATI!$A$39,DATI!F39,IF($A$82=DATI!$A$40,DATI!F40,IF($A$82=DATI!$A$41,DATI!F41,IF($A$82=DATI!$A$42,DATI!F42,IF($A$82=DATI!$A$43,DATI!F43,IF($A$82=DATI!$A$44,DATI!F44,IF($A$82=DATI!$A$45,DATI!F45,IF($A$82=DATI!$A$46,DATI!F46,IF($A$82=DATI!$A$47,DATI!F47,IF($A$82=DATI!$A$48,DATI!F48,IF($A$82=DATI!$A$49,DATI!F49,IF($A$82=DATI!$A$50,DATI!F50,""))))))))))))))))))))))))))))))</f>
        <v/>
      </c>
      <c r="K82" s="86" t="str">
        <f>IF($A$82=DATI!$A$21,DATI!G21,IF($A$82=DATI!$A$22,DATI!G22,IF($A$82=DATI!$A$23,DATI!G23,IF($A$82=DATI!$A$24,DATI!G24,IF($A$82=DATI!$A$25,DATI!G25,IF($A$82=DATI!$A$26,DATI!G26,IF($A$82=DATI!$A$27,DATI!G27,IF($A$82=DATI!$A$28,DATI!G28,IF($A$82=DATI!$A$29,DATI!G29,IF($A$82=DATI!$A$30,DATI!G30,IF($A$82=DATI!$A$31,DATI!G31,IF($A$82=DATI!$A$32,DATI!G32,IF($A$82=DATI!$A$33,DATI!G33,IF($A$82=DATI!$A$34,DATI!G34,IF($A$82=DATI!$A$35,DATI!G35,IF($A$82=DATI!$A$36,DATI!G36,IF($A$82=DATI!$A$37,DATI!G37,IF($A$82=DATI!$A$38,DATI!G38,IF($A$82=DATI!$A$39,DATI!G39,IF($A$82=DATI!$A$40,DATI!G40,IF($A$82=DATI!$A$41,DATI!G41,IF($A$82=DATI!$A$42,DATI!G42,IF($A$82=DATI!$A$43,DATI!G43,IF($A$82=DATI!$A$44,DATI!G44,IF($A$82=DATI!$A$45,DATI!G45,IF($A$82=DATI!$A$46,DATI!G46,IF($A$82=DATI!$A$47,DATI!G47,IF($A$82=DATI!$A$48,DATI!G48,IF($A$82=DATI!$A$49,DATI!G49,IF($A$82=DATI!$A$50,DATI!G50,""))))))))))))))))))))))))))))))</f>
        <v/>
      </c>
      <c r="L82" s="86" t="str">
        <f>IF($A$82=DATI!$A$21,DATI!H21,IF($A$82=DATI!$A$22,DATI!H22,IF($A$82=DATI!$A$23,DATI!H23,IF($A$82=DATI!$A$24,DATI!H24,IF($A$82=DATI!$A$25,DATI!H25,IF($A$82=DATI!$A$26,DATI!H26,IF($A$82=DATI!$A$27,DATI!H27,IF($A$82=DATI!$A$28,DATI!H28,IF($A$82=DATI!$A$29,DATI!H29,IF($A$82=DATI!$A$30,DATI!H30,IF($A$82=DATI!$A$31,DATI!H31,IF($A$82=DATI!$A$32,DATI!H32,IF($A$82=DATI!$A$33,DATI!H33,IF($A$82=DATI!$A$34,DATI!H34,IF($A$82=DATI!$A$35,DATI!H35,IF($A$82=DATI!$A$36,DATI!H36,IF($A$82=DATI!$A$37,DATI!H37,IF($A$82=DATI!$A$38,DATI!H38,IF($A$82=DATI!$A$39,DATI!H39,IF($A$82=DATI!$A$40,DATI!H40,IF($A$82=DATI!$A$41,DATI!H41,IF($A$82=DATI!$A$42,DATI!H42,IF($A$82=DATI!$A$43,DATI!H43,IF($A$82=DATI!$A$44,DATI!H44,IF($A$82=DATI!$A$45,DATI!H45,IF($A$82=DATI!$A$46,DATI!H46,IF($A$82=DATI!$A$47,DATI!H47,IF($A$82=DATI!$A$48,DATI!H48,IF($A$82=DATI!$A$49,DATI!H49,IF($A$82=DATI!$A$50,DATI!H50,""))))))))))))))))))))))))))))))</f>
        <v/>
      </c>
      <c r="M82" s="84" t="str">
        <f>IF($A$82=DATI!$A$21,DATI!I21,IF($A$82=DATI!$A$22,DATI!I22,IF($A$82=DATI!$A$23,DATI!I23,IF($A$82=DATI!$A$24,DATI!I24,IF($A$82=DATI!$A$25,DATI!I25,IF($A$82=DATI!$A$26,DATI!I26,IF($A$82=DATI!$A$27,DATI!I27,IF($A$82=DATI!$A$28,DATI!I28,IF($A$82=DATI!$A$29,DATI!I29,IF($A$82=DATI!$A$30,DATI!I30,IF($A$82=DATI!$A$31,DATI!I31,IF($A$82=DATI!$A$32,DATI!I32,IF($A$82=DATI!$A$33,DATI!I33,IF($A$82=DATI!$A$34,DATI!I34,IF($A$82=DATI!$A$35,DATI!I35,IF($A$82=DATI!$A$36,DATI!I36,IF($A$82=DATI!$A$37,DATI!I37,IF($A$82=DATI!$A$38,DATI!I38,IF($A$82=DATI!$A$39,DATI!I39,IF($A$82=DATI!$A$40,DATI!I40,IF($A$82=DATI!$A$41,DATI!I41,IF($A$82=DATI!$A$42,DATI!I42,IF($A$82=DATI!$A$43,DATI!I43,IF($A$82=DATI!$A$44,DATI!I44,IF($A$82=DATI!$A$45,DATI!I45,IF($A$82=DATI!$A$46,DATI!I46,IF($A$82=DATI!$A$47,DATI!I47,IF($A$82=DATI!$A$48,DATI!I48,IF($A$82=DATI!$A$49,DATI!I49,IF($A$82=DATI!$A$50,DATI!I50,""))))))))))))))))))))))))))))))</f>
        <v/>
      </c>
      <c r="N82" s="254" t="str">
        <f>IF($A$82=DATI!$A$21,DATI!J21,IF($A$82=DATI!$A$22,DATI!J22,IF($A$82=DATI!$A$23,DATI!J23,IF($A$82=DATI!$A$24,DATI!J24,IF($A$82=DATI!$A$25,DATI!J25,IF($A$82=DATI!$A$26,DATI!J26,IF($A$82=DATI!$A$27,DATI!J27,IF($A$82=DATI!$A$28,DATI!J28,IF($A$82=DATI!$A$29,DATI!J29,IF($A$82=DATI!$A$30,DATI!J30,IF($A$82=DATI!$A$31,DATI!J31,IF($A$82=DATI!$A$32,DATI!J32,IF($A$82=DATI!$A$33,DATI!J33,IF($A$82=DATI!$A$34,DATI!J34,IF($A$82=DATI!$A$35,DATI!J35,IF($A$82=DATI!$A$36,DATI!J36,IF($A$82=DATI!$A$37,DATI!J37,IF($A$82=DATI!$A$38,DATI!J38,IF($A$82=DATI!$A$39,DATI!J39,IF($A$82=DATI!$A$40,DATI!J40,IF($A$82=DATI!$A$41,DATI!J41,IF($A$82=DATI!$A$42,DATI!J42,IF($A$82=DATI!$A$43,DATI!J43,IF($A$82=DATI!$A$44,DATI!J44,IF($A$82=DATI!$A$45,DATI!J45,IF($A$82=DATI!$A$46,DATI!J46,IF($A$82=DATI!$A$47,DATI!J47,IF($A$82=DATI!$A$48,DATI!J48,IF($A$82=DATI!$A$49,DATI!J49,IF($A$82=DATI!$A$50,DATI!J50,""))))))))))))))))))))))))))))))</f>
        <v/>
      </c>
      <c r="O82" s="254"/>
      <c r="P82" s="87" t="str">
        <f>IF($A$82=DATI!$A$21,DATI!K21,IF($A$82=DATI!$A$22,DATI!K22,IF($A$82=DATI!$A$23,DATI!K23,IF($A$82=DATI!$A$24,DATI!K24,IF($A$82=DATI!$A$25,DATI!K25,IF($A$82=DATI!$A$26,DATI!K26,IF($A$82=DATI!$A$27,DATI!K27,IF($A$82=DATI!$A$28,DATI!K28,IF($A$82=DATI!$A$29,DATI!K29,IF($A$82=DATI!$A$30,DATI!K30,IF($A$82=DATI!$A$31,DATI!K31,IF($A$82=DATI!$A$32,DATI!K32,IF($A$82=DATI!$A$33,DATI!K33,IF($A$82=DATI!$A$34,DATI!K34,IF($A$82=DATI!$A$35,DATI!K35,IF($A$82=DATI!$A$36,DATI!K36,IF($A$82=DATI!$A$37,DATI!K37,IF($A$82=DATI!$A$38,DATI!K38,IF($A$82=DATI!$A$39,DATI!K39,IF($A$82=DATI!$A$40,DATI!K40,IF($A$82=DATI!$A$41,DATI!K41,IF($A$82=DATI!$A$42,DATI!K42,IF($A$82=DATI!$A$43,DATI!K43,IF($A$82=DATI!$A$44,DATI!K44,IF($A$82=DATI!$A$45,DATI!K45,IF($A$82=DATI!$A$46,DATI!K46,IF($A$82=DATI!$A$47,DATI!K47,IF($A$82=DATI!$A$48,DATI!K48,IF($A$82=DATI!$A$49,DATI!K49,IF($A$82=DATI!$A$50,DATI!K50,""))))))))))))))))))))))))))))))</f>
        <v/>
      </c>
      <c r="R82" s="29"/>
      <c r="S82" s="29"/>
      <c r="T82" s="29"/>
    </row>
    <row r="83" spans="1:20" ht="5.0999999999999996" customHeight="1" thickBot="1">
      <c r="A83" s="30"/>
      <c r="B83" s="31"/>
      <c r="C83" s="31"/>
      <c r="D83" s="31"/>
      <c r="E83" s="31"/>
      <c r="F83" s="31"/>
      <c r="G83" s="31"/>
      <c r="H83" s="31"/>
      <c r="I83" s="32"/>
      <c r="J83" s="31"/>
      <c r="K83" s="31"/>
      <c r="L83" s="31"/>
      <c r="M83" s="31"/>
      <c r="N83" s="31"/>
      <c r="O83" s="31"/>
      <c r="P83" s="33"/>
      <c r="R83" s="29"/>
      <c r="S83" s="29"/>
      <c r="T83" s="29"/>
    </row>
    <row r="84" spans="1:20" ht="19.5" customHeight="1" thickBot="1">
      <c r="A84" s="300" t="s">
        <v>130</v>
      </c>
      <c r="B84" s="301"/>
      <c r="C84" s="301"/>
      <c r="D84" s="301"/>
      <c r="E84" s="301"/>
      <c r="F84" s="77" t="str">
        <f>IFERROR(RUF!D70/RUF!D62,"")</f>
        <v/>
      </c>
      <c r="G84" s="78" t="str">
        <f>IF(D62&lt;&gt;"",D62,"")</f>
        <v/>
      </c>
      <c r="H84" s="80" t="str">
        <f>IF(K62&lt;&gt;"",K62,"")</f>
        <v/>
      </c>
      <c r="I84" s="82" t="str">
        <f>IF(K64&lt;&gt;"",K64,"")</f>
        <v/>
      </c>
      <c r="J84" s="80" t="str">
        <f>IF(K66&lt;&gt;"",K66,"")</f>
        <v/>
      </c>
      <c r="K84" s="79" t="str">
        <f>IF(D76&lt;&gt;"",D76,"")</f>
        <v/>
      </c>
      <c r="L84" s="79" t="str">
        <f>IF(D74&lt;&gt;"",D74,"")</f>
        <v/>
      </c>
      <c r="M84" s="88" t="str">
        <f>IF(D68&lt;&gt;"",D68,"")</f>
        <v/>
      </c>
      <c r="N84" s="219" t="s">
        <v>266</v>
      </c>
      <c r="O84" s="219"/>
      <c r="P84" s="219"/>
      <c r="R84" s="29"/>
      <c r="S84" s="29"/>
      <c r="T84" s="29"/>
    </row>
    <row r="85" spans="1:20" ht="5.0999999999999996" customHeight="1" thickBot="1">
      <c r="A85" s="28"/>
      <c r="B85" s="35"/>
      <c r="C85" s="35"/>
      <c r="D85" s="35"/>
      <c r="E85" s="35"/>
      <c r="F85" s="35"/>
      <c r="G85" s="35"/>
      <c r="H85" s="35"/>
      <c r="I85" s="36"/>
      <c r="J85" s="35"/>
      <c r="K85" s="35"/>
      <c r="L85" s="23"/>
      <c r="N85" s="219"/>
      <c r="O85" s="219"/>
      <c r="P85" s="219"/>
      <c r="Q85" s="34"/>
      <c r="R85" s="29"/>
      <c r="S85" s="29"/>
      <c r="T85" s="29"/>
    </row>
    <row r="86" spans="1:20" ht="39.75" customHeight="1" thickBot="1">
      <c r="A86" s="291" t="s">
        <v>204</v>
      </c>
      <c r="B86" s="292"/>
      <c r="C86" s="292"/>
      <c r="D86" s="292"/>
      <c r="E86" s="292"/>
      <c r="F86" s="94" t="str">
        <f>IF(F82="NESSUNO","OK",IF(F84&lt;=F82,"OK",IF(N82="NESSUNO","Errore","Verificare possibilità ampliamento")))</f>
        <v>OK</v>
      </c>
      <c r="G86" s="37" t="str">
        <f>IF(G84&gt;=G82,"OK",IF(G82="NESSUNA","OK",IF(D64&gt;0,"OK","Errore")))</f>
        <v>OK</v>
      </c>
      <c r="H86" s="37" t="str">
        <f t="shared" ref="H86:M86" si="0">IF(H84&lt;=H82,"OK","Errore")</f>
        <v>OK</v>
      </c>
      <c r="I86" s="37" t="str">
        <f t="shared" si="0"/>
        <v>OK</v>
      </c>
      <c r="J86" s="37" t="str">
        <f t="shared" si="0"/>
        <v>OK</v>
      </c>
      <c r="K86" s="37" t="str">
        <f t="shared" si="0"/>
        <v>OK</v>
      </c>
      <c r="L86" s="37" t="str">
        <f t="shared" si="0"/>
        <v>OK</v>
      </c>
      <c r="M86" s="38" t="str">
        <f t="shared" si="0"/>
        <v>OK</v>
      </c>
      <c r="N86" s="219"/>
      <c r="O86" s="219"/>
      <c r="P86" s="219"/>
      <c r="R86" s="29"/>
      <c r="S86" s="29"/>
      <c r="T86" s="29"/>
    </row>
    <row r="87" spans="1:20" ht="7.5" customHeight="1">
      <c r="A87" s="40"/>
      <c r="B87" s="40"/>
      <c r="C87" s="40"/>
      <c r="D87" s="40"/>
      <c r="E87" s="40"/>
      <c r="F87" s="41"/>
      <c r="G87" s="41"/>
      <c r="H87" s="41"/>
      <c r="I87" s="41"/>
      <c r="J87" s="41"/>
      <c r="K87" s="35"/>
      <c r="L87" s="39"/>
      <c r="R87" s="29"/>
      <c r="S87" s="29"/>
      <c r="T87" s="29"/>
    </row>
    <row r="88" spans="1:20">
      <c r="A88" s="28"/>
      <c r="B88" s="35"/>
      <c r="C88" s="35"/>
      <c r="D88" s="35"/>
      <c r="E88" s="35"/>
      <c r="F88" s="35"/>
      <c r="G88" s="41"/>
      <c r="H88" s="35"/>
      <c r="I88" s="36"/>
      <c r="J88" s="35"/>
      <c r="K88" s="35"/>
      <c r="R88" s="29"/>
      <c r="S88" s="29"/>
      <c r="T88" s="29"/>
    </row>
    <row r="89" spans="1:20">
      <c r="A89" s="28"/>
      <c r="B89" s="35"/>
      <c r="C89" s="35"/>
      <c r="D89" s="35"/>
      <c r="E89" s="35"/>
      <c r="F89" s="35"/>
      <c r="G89" s="42"/>
      <c r="I89" s="36"/>
      <c r="J89" s="35"/>
      <c r="K89" s="35"/>
      <c r="R89" s="29"/>
      <c r="S89" s="29"/>
      <c r="T89" s="29"/>
    </row>
    <row r="90" spans="1:20" ht="18.75" customHeight="1">
      <c r="A90" s="28"/>
      <c r="B90" s="35"/>
      <c r="C90" s="35"/>
      <c r="D90" s="35"/>
      <c r="E90" s="35"/>
      <c r="H90" s="35"/>
      <c r="I90" s="36"/>
      <c r="J90" s="35"/>
      <c r="K90" s="35"/>
      <c r="R90" s="29"/>
      <c r="S90" s="29"/>
      <c r="T90" s="29"/>
    </row>
    <row r="91" spans="1:20" ht="18.75" customHeight="1">
      <c r="A91" s="28"/>
      <c r="B91" s="35"/>
      <c r="C91" s="35"/>
      <c r="D91" s="35"/>
      <c r="E91" s="35"/>
      <c r="F91" s="35"/>
      <c r="G91" s="35"/>
      <c r="H91" s="35"/>
      <c r="I91" s="36"/>
      <c r="J91" s="35"/>
      <c r="K91" s="35"/>
      <c r="R91" s="29"/>
      <c r="S91" s="29"/>
      <c r="T91" s="29"/>
    </row>
    <row r="92" spans="1:20" ht="18.75" customHeight="1">
      <c r="A92" s="28"/>
      <c r="B92" s="35"/>
      <c r="C92" s="35"/>
      <c r="D92" s="35"/>
      <c r="E92" s="35"/>
      <c r="F92" s="35"/>
      <c r="G92" s="35"/>
      <c r="H92" s="35"/>
      <c r="I92" s="35"/>
      <c r="J92" s="35"/>
      <c r="K92" s="35"/>
      <c r="R92" s="29"/>
      <c r="S92" s="29"/>
      <c r="T92" s="29"/>
    </row>
    <row r="93" spans="1:20">
      <c r="A93" s="28"/>
      <c r="B93" s="35"/>
      <c r="C93" s="35"/>
      <c r="D93" s="35"/>
      <c r="E93" s="35"/>
      <c r="F93" s="35"/>
      <c r="G93" s="35"/>
      <c r="H93" s="35"/>
      <c r="I93" s="35"/>
      <c r="J93" s="35"/>
      <c r="K93" s="35"/>
      <c r="R93" s="29"/>
      <c r="S93" s="29"/>
      <c r="T93" s="29"/>
    </row>
    <row r="94" spans="1:20">
      <c r="A94" s="28"/>
      <c r="B94" s="35"/>
      <c r="C94" s="35"/>
      <c r="D94" s="35"/>
      <c r="E94" s="35"/>
      <c r="F94" s="35"/>
      <c r="G94" s="35"/>
      <c r="H94" s="35"/>
      <c r="I94" s="35"/>
      <c r="J94" s="35"/>
      <c r="K94" s="35"/>
    </row>
    <row r="95" spans="1:20">
      <c r="A95" s="28"/>
      <c r="B95" s="35"/>
      <c r="C95" s="35"/>
      <c r="D95" s="35"/>
      <c r="E95" s="35"/>
      <c r="F95" s="35"/>
      <c r="G95" s="35"/>
      <c r="H95" s="35"/>
      <c r="I95" s="35"/>
      <c r="J95" s="35"/>
      <c r="K95" s="35"/>
    </row>
    <row r="96" spans="1:20" s="17" customFormat="1">
      <c r="A96" s="28"/>
      <c r="B96" s="35"/>
      <c r="C96" s="35"/>
      <c r="D96" s="35"/>
      <c r="E96" s="35"/>
      <c r="F96" s="35"/>
      <c r="G96" s="35"/>
      <c r="H96" s="35"/>
      <c r="I96" s="35"/>
      <c r="J96" s="35"/>
      <c r="K96" s="35"/>
      <c r="O96" s="15"/>
      <c r="P96" s="15"/>
      <c r="Q96" s="13"/>
      <c r="R96" s="14"/>
      <c r="S96" s="14"/>
      <c r="T96" s="15"/>
    </row>
    <row r="97" spans="1:20" s="17" customFormat="1">
      <c r="A97" s="43"/>
      <c r="B97" s="44"/>
      <c r="C97" s="44"/>
      <c r="D97" s="44"/>
      <c r="E97" s="44"/>
      <c r="F97" s="44"/>
      <c r="G97" s="44"/>
      <c r="H97" s="44"/>
      <c r="I97" s="44"/>
      <c r="J97" s="44"/>
      <c r="K97" s="44"/>
      <c r="O97" s="15"/>
      <c r="P97" s="15"/>
      <c r="Q97" s="13"/>
      <c r="R97" s="14"/>
      <c r="S97" s="14"/>
      <c r="T97" s="15"/>
    </row>
    <row r="98" spans="1:20" s="17" customFormat="1" ht="24.75" customHeight="1">
      <c r="A98" s="43"/>
      <c r="B98" s="44"/>
      <c r="C98" s="44"/>
      <c r="D98" s="44"/>
      <c r="E98" s="44"/>
      <c r="F98" s="44"/>
      <c r="G98" s="44"/>
      <c r="H98" s="44"/>
      <c r="I98" s="44"/>
      <c r="J98" s="44"/>
      <c r="K98" s="44"/>
      <c r="O98" s="15"/>
      <c r="P98" s="15"/>
      <c r="Q98" s="13"/>
      <c r="R98" s="14"/>
      <c r="S98" s="14"/>
      <c r="T98" s="15"/>
    </row>
    <row r="99" spans="1:20" s="17" customFormat="1">
      <c r="A99" s="43"/>
      <c r="B99" s="44"/>
      <c r="C99" s="44"/>
      <c r="D99" s="44"/>
      <c r="E99" s="44"/>
      <c r="F99" s="44"/>
      <c r="G99" s="44"/>
      <c r="H99" s="44"/>
      <c r="I99" s="44"/>
      <c r="J99" s="44"/>
      <c r="K99" s="44"/>
      <c r="O99" s="15"/>
      <c r="P99" s="15"/>
      <c r="Q99" s="13"/>
      <c r="R99" s="14"/>
      <c r="S99" s="14"/>
      <c r="T99" s="15"/>
    </row>
    <row r="100" spans="1:20" s="17" customFormat="1">
      <c r="A100" s="43"/>
      <c r="B100" s="44"/>
      <c r="C100" s="44"/>
      <c r="D100" s="44"/>
      <c r="E100" s="44"/>
      <c r="F100" s="44"/>
      <c r="G100" s="44"/>
      <c r="H100" s="44"/>
      <c r="I100" s="44"/>
      <c r="J100" s="44"/>
      <c r="K100" s="44"/>
      <c r="O100" s="15"/>
      <c r="P100" s="15"/>
      <c r="Q100" s="13"/>
      <c r="R100" s="14"/>
      <c r="S100" s="14"/>
      <c r="T100" s="15"/>
    </row>
    <row r="101" spans="1:20" s="17" customFormat="1">
      <c r="A101" s="43"/>
      <c r="B101" s="44"/>
      <c r="C101" s="44"/>
      <c r="D101" s="44"/>
      <c r="E101" s="44"/>
      <c r="F101" s="44"/>
      <c r="G101" s="44"/>
      <c r="H101" s="44"/>
      <c r="I101" s="44"/>
      <c r="J101" s="44"/>
      <c r="K101" s="44"/>
      <c r="O101" s="15"/>
      <c r="P101" s="15"/>
      <c r="Q101" s="13"/>
      <c r="R101" s="14"/>
      <c r="S101" s="14"/>
      <c r="T101" s="15"/>
    </row>
    <row r="102" spans="1:20" s="17" customFormat="1">
      <c r="A102" s="43"/>
      <c r="B102" s="44"/>
      <c r="C102" s="44"/>
      <c r="D102" s="44"/>
      <c r="E102" s="44"/>
      <c r="F102" s="44"/>
      <c r="G102" s="44"/>
      <c r="H102" s="44"/>
      <c r="I102" s="44"/>
      <c r="J102" s="44"/>
      <c r="K102" s="44"/>
      <c r="O102" s="15"/>
      <c r="P102" s="15"/>
      <c r="Q102" s="13"/>
      <c r="R102" s="14"/>
      <c r="S102" s="14"/>
      <c r="T102" s="15"/>
    </row>
    <row r="103" spans="1:20" s="17" customFormat="1">
      <c r="A103" s="43"/>
      <c r="B103" s="44"/>
      <c r="C103" s="44"/>
      <c r="D103" s="44"/>
      <c r="E103" s="44"/>
      <c r="F103" s="44"/>
      <c r="G103" s="44"/>
      <c r="H103" s="44"/>
      <c r="I103" s="44"/>
      <c r="J103" s="44"/>
      <c r="K103" s="44"/>
      <c r="O103" s="15"/>
      <c r="P103" s="15"/>
      <c r="Q103" s="13"/>
      <c r="R103" s="14"/>
      <c r="S103" s="14"/>
      <c r="T103" s="15"/>
    </row>
    <row r="104" spans="1:20" s="17" customFormat="1">
      <c r="A104" s="43"/>
      <c r="B104" s="44"/>
      <c r="C104" s="44"/>
      <c r="D104" s="44"/>
      <c r="E104" s="44"/>
      <c r="F104" s="44"/>
      <c r="G104" s="44"/>
      <c r="H104" s="44"/>
      <c r="I104" s="44"/>
      <c r="J104" s="44"/>
      <c r="K104" s="44"/>
      <c r="O104" s="15"/>
      <c r="P104" s="15"/>
      <c r="Q104" s="13"/>
      <c r="R104" s="14"/>
      <c r="S104" s="14"/>
      <c r="T104" s="15"/>
    </row>
    <row r="105" spans="1:20" s="17" customFormat="1">
      <c r="A105" s="19"/>
      <c r="C105" s="20"/>
      <c r="D105" s="20"/>
      <c r="E105" s="20"/>
      <c r="F105" s="20"/>
      <c r="G105" s="20"/>
      <c r="H105" s="20"/>
      <c r="I105" s="20"/>
      <c r="J105" s="20"/>
      <c r="O105" s="15"/>
      <c r="P105" s="15"/>
      <c r="Q105" s="13"/>
      <c r="R105" s="14"/>
      <c r="S105" s="14"/>
      <c r="T105" s="15"/>
    </row>
    <row r="106" spans="1:20" s="17" customFormat="1">
      <c r="A106" s="19"/>
      <c r="C106" s="20"/>
      <c r="D106" s="20"/>
      <c r="E106" s="20"/>
      <c r="F106" s="20"/>
      <c r="G106" s="20"/>
      <c r="H106" s="20"/>
      <c r="I106" s="20"/>
      <c r="J106" s="20"/>
      <c r="O106" s="15"/>
      <c r="P106" s="15"/>
      <c r="Q106" s="13"/>
      <c r="R106" s="14"/>
      <c r="S106" s="14"/>
      <c r="T106" s="15"/>
    </row>
  </sheetData>
  <sheetProtection algorithmName="SHA-512" hashValue="lkAE8ZtfC7FNTSB20QbY4JvLQOpNETF8ZSocYluu6mV7Lwr1fO0dXI3AnGSR8+tusbqXCfU3e6ICfzhhwrGhbA==" saltValue="SnbSEDJY0HlJ7reXaamK3g==" spinCount="100000" sheet="1" objects="1" scenarios="1"/>
  <mergeCells count="181">
    <mergeCell ref="A2:P2"/>
    <mergeCell ref="A86:E86"/>
    <mergeCell ref="L3:P3"/>
    <mergeCell ref="B4:D4"/>
    <mergeCell ref="B5:D5"/>
    <mergeCell ref="A3:D3"/>
    <mergeCell ref="P80:P81"/>
    <mergeCell ref="A84:E84"/>
    <mergeCell ref="L4:P5"/>
    <mergeCell ref="G5:K5"/>
    <mergeCell ref="F66:J66"/>
    <mergeCell ref="F64:J64"/>
    <mergeCell ref="F62:J62"/>
    <mergeCell ref="F68:J68"/>
    <mergeCell ref="F70:J70"/>
    <mergeCell ref="F72:J72"/>
    <mergeCell ref="F74:J74"/>
    <mergeCell ref="A7:P7"/>
    <mergeCell ref="E5:F5"/>
    <mergeCell ref="A62:C62"/>
    <mergeCell ref="C9:L9"/>
    <mergeCell ref="C10:L10"/>
    <mergeCell ref="C11:L11"/>
    <mergeCell ref="C12:L12"/>
    <mergeCell ref="C13:L13"/>
    <mergeCell ref="C23:L23"/>
    <mergeCell ref="C24:L24"/>
    <mergeCell ref="C25:L25"/>
    <mergeCell ref="C26:L26"/>
    <mergeCell ref="C27:L27"/>
    <mergeCell ref="C28:L28"/>
    <mergeCell ref="C29:L29"/>
    <mergeCell ref="C15:L15"/>
    <mergeCell ref="C16:L16"/>
    <mergeCell ref="C17:L17"/>
    <mergeCell ref="O11:P11"/>
    <mergeCell ref="M12:N12"/>
    <mergeCell ref="O12:P12"/>
    <mergeCell ref="M13:N13"/>
    <mergeCell ref="O13:P13"/>
    <mergeCell ref="C21:L21"/>
    <mergeCell ref="C22:L22"/>
    <mergeCell ref="C30:L30"/>
    <mergeCell ref="C31:L31"/>
    <mergeCell ref="M27:N27"/>
    <mergeCell ref="M28:N28"/>
    <mergeCell ref="M29:N29"/>
    <mergeCell ref="M31:N31"/>
    <mergeCell ref="M22:N22"/>
    <mergeCell ref="C14:L14"/>
    <mergeCell ref="O31:P31"/>
    <mergeCell ref="C18:L18"/>
    <mergeCell ref="C19:L19"/>
    <mergeCell ref="C20:L20"/>
    <mergeCell ref="M21:N21"/>
    <mergeCell ref="O21:P21"/>
    <mergeCell ref="O28:P28"/>
    <mergeCell ref="O29:P29"/>
    <mergeCell ref="M30:N30"/>
    <mergeCell ref="O22:P22"/>
    <mergeCell ref="M24:N24"/>
    <mergeCell ref="O24:P24"/>
    <mergeCell ref="M25:N25"/>
    <mergeCell ref="O25:P25"/>
    <mergeCell ref="M26:N26"/>
    <mergeCell ref="O26:P26"/>
    <mergeCell ref="O27:P27"/>
    <mergeCell ref="C35:L35"/>
    <mergeCell ref="C36:L36"/>
    <mergeCell ref="C37:L37"/>
    <mergeCell ref="C32:L32"/>
    <mergeCell ref="C33:L33"/>
    <mergeCell ref="C34:L34"/>
    <mergeCell ref="M39:N39"/>
    <mergeCell ref="O39:P39"/>
    <mergeCell ref="O30:P30"/>
    <mergeCell ref="C38:L38"/>
    <mergeCell ref="M32:N32"/>
    <mergeCell ref="O32:P32"/>
    <mergeCell ref="M33:N33"/>
    <mergeCell ref="O33:P33"/>
    <mergeCell ref="M34:N34"/>
    <mergeCell ref="O34:P34"/>
    <mergeCell ref="M41:N41"/>
    <mergeCell ref="G56:J56"/>
    <mergeCell ref="B52:C52"/>
    <mergeCell ref="C42:L42"/>
    <mergeCell ref="C43:L43"/>
    <mergeCell ref="M43:N43"/>
    <mergeCell ref="O43:P43"/>
    <mergeCell ref="C44:L44"/>
    <mergeCell ref="C45:L45"/>
    <mergeCell ref="M45:N45"/>
    <mergeCell ref="O45:P45"/>
    <mergeCell ref="C41:G41"/>
    <mergeCell ref="K41:L41"/>
    <mergeCell ref="A51:P51"/>
    <mergeCell ref="K55:P55"/>
    <mergeCell ref="A60:P60"/>
    <mergeCell ref="A47:A50"/>
    <mergeCell ref="C47:K50"/>
    <mergeCell ref="A58:F58"/>
    <mergeCell ref="G58:P58"/>
    <mergeCell ref="K57:P57"/>
    <mergeCell ref="C55:F55"/>
    <mergeCell ref="E57:F57"/>
    <mergeCell ref="E56:F56"/>
    <mergeCell ref="G55:J55"/>
    <mergeCell ref="G52:K52"/>
    <mergeCell ref="G57:J57"/>
    <mergeCell ref="N82:O82"/>
    <mergeCell ref="N80:O81"/>
    <mergeCell ref="A76:C76"/>
    <mergeCell ref="A68:C68"/>
    <mergeCell ref="J80:J81"/>
    <mergeCell ref="A64:C64"/>
    <mergeCell ref="A66:C66"/>
    <mergeCell ref="A70:C70"/>
    <mergeCell ref="A78:P78"/>
    <mergeCell ref="A72:C72"/>
    <mergeCell ref="F76:J76"/>
    <mergeCell ref="F80:F81"/>
    <mergeCell ref="G80:G81"/>
    <mergeCell ref="H80:H81"/>
    <mergeCell ref="I80:I81"/>
    <mergeCell ref="M72:O72"/>
    <mergeCell ref="M74:O74"/>
    <mergeCell ref="A82:E82"/>
    <mergeCell ref="K80:K81"/>
    <mergeCell ref="L80:L81"/>
    <mergeCell ref="M80:M81"/>
    <mergeCell ref="A80:E81"/>
    <mergeCell ref="A74:C74"/>
    <mergeCell ref="E52:F52"/>
    <mergeCell ref="A1:B1"/>
    <mergeCell ref="M35:N35"/>
    <mergeCell ref="O35:P35"/>
    <mergeCell ref="M36:N36"/>
    <mergeCell ref="O36:P36"/>
    <mergeCell ref="M37:N37"/>
    <mergeCell ref="O37:P37"/>
    <mergeCell ref="E3:F4"/>
    <mergeCell ref="G3:K4"/>
    <mergeCell ref="M15:N15"/>
    <mergeCell ref="O15:P15"/>
    <mergeCell ref="O14:P14"/>
    <mergeCell ref="O17:P17"/>
    <mergeCell ref="M18:N18"/>
    <mergeCell ref="O18:P18"/>
    <mergeCell ref="M20:N20"/>
    <mergeCell ref="M10:N10"/>
    <mergeCell ref="O10:P10"/>
    <mergeCell ref="M11:N11"/>
    <mergeCell ref="O20:P20"/>
    <mergeCell ref="M9:N9"/>
    <mergeCell ref="O9:P9"/>
    <mergeCell ref="M14:N14"/>
    <mergeCell ref="C1:P1"/>
    <mergeCell ref="N84:P86"/>
    <mergeCell ref="O41:P41"/>
    <mergeCell ref="M23:P23"/>
    <mergeCell ref="M76:O76"/>
    <mergeCell ref="M19:P19"/>
    <mergeCell ref="M38:N38"/>
    <mergeCell ref="O38:P38"/>
    <mergeCell ref="M70:O70"/>
    <mergeCell ref="M68:O68"/>
    <mergeCell ref="M66:O66"/>
    <mergeCell ref="M64:O64"/>
    <mergeCell ref="M62:O62"/>
    <mergeCell ref="A54:P54"/>
    <mergeCell ref="A57:B57"/>
    <mergeCell ref="A56:B56"/>
    <mergeCell ref="C57:D57"/>
    <mergeCell ref="C56:D56"/>
    <mergeCell ref="L52:N52"/>
    <mergeCell ref="K56:P56"/>
    <mergeCell ref="C39:G39"/>
    <mergeCell ref="K39:L39"/>
    <mergeCell ref="M47:P50"/>
    <mergeCell ref="C46:L46"/>
  </mergeCells>
  <conditionalFormatting sqref="A9 A13 A19 A21 A23 A25 A27 A29 A31 A33 A35 A37 A39 A41">
    <cfRule type="containsText" dxfId="50" priority="14" stopIfTrue="1" operator="containsText" text="Mancante">
      <formula>NOT(ISERROR(SEARCH("Mancante",A9)))</formula>
    </cfRule>
  </conditionalFormatting>
  <conditionalFormatting sqref="A11">
    <cfRule type="containsText" dxfId="49" priority="11" stopIfTrue="1" operator="containsText" text="Mancante">
      <formula>NOT(ISERROR(SEARCH("Mancante",A11)))</formula>
    </cfRule>
  </conditionalFormatting>
  <conditionalFormatting sqref="A15">
    <cfRule type="containsText" dxfId="48" priority="13" stopIfTrue="1" operator="containsText" text="Mancante">
      <formula>NOT(ISERROR(SEARCH("Mancante",A15)))</formula>
    </cfRule>
  </conditionalFormatting>
  <conditionalFormatting sqref="A17">
    <cfRule type="containsText" dxfId="47" priority="12" stopIfTrue="1" operator="containsText" text="Mancante">
      <formula>NOT(ISERROR(SEARCH("Mancante",A17)))</formula>
    </cfRule>
  </conditionalFormatting>
  <conditionalFormatting sqref="A43">
    <cfRule type="containsText" dxfId="46" priority="10" stopIfTrue="1" operator="containsText" text="Mancante">
      <formula>NOT(ISERROR(SEARCH("Mancante",A43)))</formula>
    </cfRule>
  </conditionalFormatting>
  <conditionalFormatting sqref="A45">
    <cfRule type="containsText" dxfId="45" priority="9" stopIfTrue="1" operator="containsText" text="Mancante">
      <formula>NOT(ISERROR(SEARCH("Mancante",A45)))</formula>
    </cfRule>
  </conditionalFormatting>
  <conditionalFormatting sqref="D72">
    <cfRule type="expression" dxfId="44" priority="115">
      <formula>AND(D72=2,D70&lt;100)</formula>
    </cfRule>
    <cfRule type="expression" dxfId="43" priority="116">
      <formula>AND(D72=2,D70&lt;140,D70&gt;=100)</formula>
    </cfRule>
    <cfRule type="expression" dxfId="42" priority="117">
      <formula>AND(D72=1,D70&gt;=50,D70&lt;70)</formula>
    </cfRule>
    <cfRule type="expression" dxfId="41" priority="118">
      <formula>AND(D72=1,D70&lt;50)</formula>
    </cfRule>
  </conditionalFormatting>
  <conditionalFormatting sqref="F86">
    <cfRule type="expression" dxfId="38" priority="23">
      <formula>OR($F$82="",$F$84="")</formula>
    </cfRule>
    <cfRule type="expression" dxfId="37" priority="24">
      <formula>AND($F$84&gt;$F$82,$N$82="NESSUNO")</formula>
    </cfRule>
    <cfRule type="expression" dxfId="36" priority="52">
      <formula>$F$82="NESSUNO"</formula>
    </cfRule>
    <cfRule type="expression" dxfId="35" priority="62">
      <formula>$F$84&lt;=$F$82</formula>
    </cfRule>
    <cfRule type="expression" dxfId="34" priority="63">
      <formula>AND($F$84&gt;$F$82,$N$82&lt;&gt;"NESSUNO")</formula>
    </cfRule>
  </conditionalFormatting>
  <conditionalFormatting sqref="G86">
    <cfRule type="expression" dxfId="33" priority="51">
      <formula>OR($G$84="",$G$82="")</formula>
    </cfRule>
    <cfRule type="expression" dxfId="32" priority="53">
      <formula>$G$82="NESSUNA"</formula>
    </cfRule>
    <cfRule type="expression" dxfId="31" priority="60">
      <formula>OR($G$84&gt;=$G$82,$D$64&gt;0)</formula>
    </cfRule>
    <cfRule type="expression" dxfId="30" priority="61">
      <formula>AND($G$84&lt;$G$82,D64=0)</formula>
    </cfRule>
  </conditionalFormatting>
  <conditionalFormatting sqref="H86">
    <cfRule type="expression" dxfId="29" priority="25">
      <formula>OR($H$84="",$H$82="")</formula>
    </cfRule>
    <cfRule type="expression" dxfId="28" priority="103">
      <formula>$H$82="NESSUNA"</formula>
    </cfRule>
    <cfRule type="expression" dxfId="27" priority="104">
      <formula>AND($H$84&gt;$H$82,$D$64&lt;=0)</formula>
    </cfRule>
    <cfRule type="expression" dxfId="26" priority="105">
      <formula>$H$84&lt;=$H$82</formula>
    </cfRule>
  </conditionalFormatting>
  <conditionalFormatting sqref="I39">
    <cfRule type="expression" dxfId="25" priority="4">
      <formula>AND(A39="Allegato",I39="")</formula>
    </cfRule>
  </conditionalFormatting>
  <conditionalFormatting sqref="I41">
    <cfRule type="expression" dxfId="24" priority="1">
      <formula>AND(A41="Allegato",I41="")</formula>
    </cfRule>
  </conditionalFormatting>
  <conditionalFormatting sqref="I86">
    <cfRule type="expression" dxfId="23" priority="26">
      <formula>OR($I$82="",$I$84="")</formula>
    </cfRule>
    <cfRule type="expression" dxfId="22" priority="106">
      <formula>$I$82="NESSUNA"</formula>
    </cfRule>
    <cfRule type="expression" dxfId="21" priority="107">
      <formula>$I$84&gt;$I$82</formula>
    </cfRule>
    <cfRule type="expression" dxfId="20" priority="108">
      <formula>$I$84&lt;=$I$82</formula>
    </cfRule>
  </conditionalFormatting>
  <conditionalFormatting sqref="J86">
    <cfRule type="expression" dxfId="19" priority="22">
      <formula>OR($J$82="",$J$84="")</formula>
    </cfRule>
    <cfRule type="expression" dxfId="18" priority="27">
      <formula>$J$82="NESSUNA"</formula>
    </cfRule>
  </conditionalFormatting>
  <conditionalFormatting sqref="J86:M86">
    <cfRule type="containsText" dxfId="17" priority="54" operator="containsText" text="OK">
      <formula>NOT(ISERROR(SEARCH("OK",J86)))</formula>
    </cfRule>
    <cfRule type="containsText" dxfId="16" priority="55" operator="containsText" text="Errore">
      <formula>NOT(ISERROR(SEARCH("Errore",J86)))</formula>
    </cfRule>
  </conditionalFormatting>
  <conditionalFormatting sqref="K39">
    <cfRule type="expression" dxfId="15" priority="3">
      <formula>AND(A39="Allegato",K39="")</formula>
    </cfRule>
  </conditionalFormatting>
  <conditionalFormatting sqref="K41">
    <cfRule type="expression" dxfId="14" priority="2">
      <formula>AND(A41="Allegato",K41="")</formula>
    </cfRule>
  </conditionalFormatting>
  <conditionalFormatting sqref="K68">
    <cfRule type="expression" dxfId="13" priority="32">
      <formula>AND($K$68&lt;&gt;"",$K$68&gt;=2.4,$K$68&lt;2.6)</formula>
    </cfRule>
    <cfRule type="expression" dxfId="12" priority="33">
      <formula>AND($K$68&lt;&gt;"",$K$68&lt;2.4)</formula>
    </cfRule>
  </conditionalFormatting>
  <conditionalFormatting sqref="K70">
    <cfRule type="expression" dxfId="11" priority="34">
      <formula>AND($K$70&lt;&gt;"",$K$70&lt;2.4)</formula>
    </cfRule>
  </conditionalFormatting>
  <conditionalFormatting sqref="K72">
    <cfRule type="expression" dxfId="10" priority="31">
      <formula>AND($K$72&lt;&gt;"",$K$72&lt;2.2)</formula>
    </cfRule>
  </conditionalFormatting>
  <conditionalFormatting sqref="K76">
    <cfRule type="expression" dxfId="9" priority="36">
      <formula>AND($K$76&lt;1/12,$K$76&lt;&gt;"")</formula>
    </cfRule>
  </conditionalFormatting>
  <conditionalFormatting sqref="K86">
    <cfRule type="expression" dxfId="8" priority="21">
      <formula>OR($K$82="",$K$84="")</formula>
    </cfRule>
    <cfRule type="expression" dxfId="7" priority="28">
      <formula>$L$82="NESSUNA"</formula>
    </cfRule>
  </conditionalFormatting>
  <conditionalFormatting sqref="L86">
    <cfRule type="expression" dxfId="6" priority="20">
      <formula>OR($L$82="",$L$84="")</formula>
    </cfRule>
    <cfRule type="expression" dxfId="5" priority="29">
      <formula>$L$82="NESSUNO"</formula>
    </cfRule>
  </conditionalFormatting>
  <conditionalFormatting sqref="M86">
    <cfRule type="expression" dxfId="4" priority="18">
      <formula>OR($M$82="",$M$84="")</formula>
    </cfRule>
    <cfRule type="expression" dxfId="3" priority="30">
      <formula>$M$82="NESSUNA"</formula>
    </cfRule>
  </conditionalFormatting>
  <conditionalFormatting sqref="P68">
    <cfRule type="cellIs" dxfId="2" priority="77" operator="between">
      <formula>0.000000000000000001</formula>
      <formula>9.99999999999999</formula>
    </cfRule>
  </conditionalFormatting>
  <conditionalFormatting sqref="P70">
    <cfRule type="cellIs" dxfId="1" priority="78" operator="between">
      <formula>0.0000000000000001</formula>
      <formula>4.99999999999999</formula>
    </cfRule>
  </conditionalFormatting>
  <dataValidations count="2">
    <dataValidation type="list" allowBlank="1" showInputMessage="1" showErrorMessage="1" sqref="A83" xr:uid="{00000000-0002-0000-0000-000000000000}">
      <formula1>artnorme</formula1>
    </dataValidation>
    <dataValidation type="list" allowBlank="1" showInputMessage="1" showErrorMessage="1" sqref="K75" xr:uid="{00000000-0002-0000-0000-000001000000}">
      <formula1>artvincolo</formula1>
    </dataValidation>
  </dataValidations>
  <hyperlinks>
    <hyperlink ref="M21:N21" r:id="rId1" display="Norme" xr:uid="{00000000-0004-0000-0000-000000000000}"/>
    <hyperlink ref="M25:N25" r:id="rId2" display="Norme" xr:uid="{00000000-0004-0000-0000-000001000000}"/>
    <hyperlink ref="M29:N29" r:id="rId3" display="Norme" xr:uid="{00000000-0004-0000-0000-000002000000}"/>
    <hyperlink ref="O29:P29" r:id="rId4" display="P.C.C.A." xr:uid="{00000000-0004-0000-0000-000003000000}"/>
    <hyperlink ref="M37:N37" r:id="rId5" display="Modelli" xr:uid="{00000000-0004-0000-0000-000004000000}"/>
    <hyperlink ref="O17:P17" r:id="rId6" display="Planimetrie" xr:uid="{00000000-0004-0000-0000-000005000000}"/>
    <hyperlink ref="M27:N27" r:id="rId7" display="Norme" xr:uid="{00000000-0004-0000-0000-000006000000}"/>
    <hyperlink ref="M11:N11" r:id="rId8" display="Modelli" xr:uid="{00000000-0004-0000-0000-000007000000}"/>
    <hyperlink ref="M15:N15" r:id="rId9" display="Modelli" xr:uid="{00000000-0004-0000-0000-000008000000}"/>
    <hyperlink ref="M41" r:id="rId10" xr:uid="{00000000-0004-0000-0000-000009000000}"/>
    <hyperlink ref="M13:N13" r:id="rId11" display="Norme" xr:uid="{00000000-0004-0000-0000-00000A000000}"/>
    <hyperlink ref="M17" r:id="rId12" xr:uid="{00000000-0004-0000-0000-00000B000000}"/>
    <hyperlink ref="N17" r:id="rId13" xr:uid="{00000000-0004-0000-0000-00000C000000}"/>
    <hyperlink ref="C56" r:id="rId14" xr:uid="{00000000-0004-0000-0000-00000D000000}"/>
    <hyperlink ref="C57" r:id="rId15" xr:uid="{00000000-0004-0000-0000-00000E000000}"/>
    <hyperlink ref="E56" r:id="rId16" display="Norme" xr:uid="{00000000-0004-0000-0000-00000F000000}"/>
    <hyperlink ref="E57" r:id="rId17" xr:uid="{00000000-0004-0000-0000-000010000000}"/>
    <hyperlink ref="O52" r:id="rId18" xr:uid="{00000000-0004-0000-0000-000011000000}"/>
    <hyperlink ref="E52" r:id="rId19" display="WEB" xr:uid="{00000000-0004-0000-0000-000012000000}"/>
    <hyperlink ref="G52" r:id="rId20" display="WEB" xr:uid="{00000000-0004-0000-0000-000013000000}"/>
    <hyperlink ref="D52" r:id="rId21" xr:uid="{00000000-0004-0000-0000-000014000000}"/>
    <hyperlink ref="M33:N33" r:id="rId22" display="Linee guida" xr:uid="{00000000-0004-0000-0000-000015000000}"/>
    <hyperlink ref="M31:N31" r:id="rId23" display="Norme" xr:uid="{00000000-0004-0000-0000-000016000000}"/>
    <hyperlink ref="L52" r:id="rId24" display="WEB" xr:uid="{00000000-0004-0000-0000-000017000000}"/>
    <hyperlink ref="O39:P39" r:id="rId25" display="Planimetria" xr:uid="{00000000-0004-0000-0000-000018000000}"/>
    <hyperlink ref="A52" r:id="rId26" display="WEB COMUNE" xr:uid="{00000000-0004-0000-0000-000019000000}"/>
    <hyperlink ref="M74:O74" r:id="rId27" display="Pozzetto di allacciamento acquedotto N." xr:uid="{00000000-0004-0000-0000-00001A000000}"/>
    <hyperlink ref="M76:O76" r:id="rId28" display="Pozzetto di allacciamento fognatura N." xr:uid="{00000000-0004-0000-0000-00001B000000}"/>
    <hyperlink ref="M19" r:id="rId29" xr:uid="{00000000-0004-0000-0000-00001C000000}"/>
    <hyperlink ref="B52" r:id="rId30" xr:uid="{00000000-0004-0000-0000-00001D000000}"/>
    <hyperlink ref="M9:N9" r:id="rId31" display="Norme" xr:uid="{00000000-0004-0000-0000-00001E000000}"/>
    <hyperlink ref="N84:P86" r:id="rId32" display="in caso di riscontro di errori o inesattezze riportate sul presente modello si prega di inviare una mail indicato la problematica a tecnico@ruffremendola.it" xr:uid="{00000000-0004-0000-0000-00001F000000}"/>
    <hyperlink ref="M23:P23" location="RUF!G56" display="Vedi SEZIONE sintesi geologica e P.G.U.A.P." xr:uid="{00000000-0004-0000-0000-000020000000}"/>
    <hyperlink ref="M39:N39" r:id="rId33" display="Modelli" xr:uid="{00000000-0004-0000-0000-000021000000}"/>
    <hyperlink ref="L52:N52" r:id="rId34" display="Normativa Provinciale" xr:uid="{00000000-0004-0000-0000-000022000000}"/>
    <hyperlink ref="M43" r:id="rId35" display="Modulo" xr:uid="{00000000-0004-0000-0000-000023000000}"/>
    <hyperlink ref="M43:N43" r:id="rId36" display="Norme" xr:uid="{00000000-0004-0000-0000-000024000000}"/>
    <hyperlink ref="O43" r:id="rId37" xr:uid="{00000000-0004-0000-0000-000025000000}"/>
    <hyperlink ref="O43:P43" r:id="rId38" display="Modulo" xr:uid="{00000000-0004-0000-0000-000026000000}"/>
    <hyperlink ref="M45" r:id="rId39" display="Modulo" xr:uid="{00000000-0004-0000-0000-000027000000}"/>
    <hyperlink ref="M45:N45" r:id="rId40" display="Norme" xr:uid="{00000000-0004-0000-0000-000028000000}"/>
    <hyperlink ref="O15:P15" r:id="rId41" display="Esenzione" xr:uid="{00000000-0004-0000-0000-000029000000}"/>
    <hyperlink ref="P52" r:id="rId42" xr:uid="{00000000-0004-0000-0000-00002B000000}"/>
    <hyperlink ref="M35:N35" r:id="rId43" display="Norme" xr:uid="{00000000-0004-0000-0000-00002C000000}"/>
    <hyperlink ref="C56:D56" r:id="rId44" display="Planimetria" xr:uid="{321B8FE2-2B3A-4046-ACBB-365AC1DF75F0}"/>
    <hyperlink ref="E56:F56" r:id="rId45" display="Normativa" xr:uid="{E3FEC05F-CBE3-4D75-B3FB-7EFA699D58F4}"/>
    <hyperlink ref="K56:P56" r:id="rId46" display="Vedi allegato C  Deliberazione Giunta Provinciale n. 379/2022" xr:uid="{90F5BED8-2DEA-4AFB-82DD-17F33FB47A16}"/>
  </hyperlinks>
  <pageMargins left="0.19685039370078741" right="0.19685039370078741" top="0.19685039370078741" bottom="0.19685039370078741" header="0.51181102362204722" footer="0.51181102362204722"/>
  <pageSetup paperSize="9" orientation="landscape" r:id="rId47"/>
  <headerFooter alignWithMargins="0"/>
  <legacyDrawing r:id="rId48"/>
  <extLst>
    <ext xmlns:x14="http://schemas.microsoft.com/office/spreadsheetml/2009/9/main" uri="{78C0D931-6437-407d-A8EE-F0AAD7539E65}">
      <x14:conditionalFormattings>
        <x14:conditionalFormatting xmlns:xm="http://schemas.microsoft.com/office/excel/2006/main">
          <x14:cfRule type="expression" priority="119" id="{7B968B7B-1CC1-4222-800A-E8E9761DCE84}">
            <xm:f>AND($D$72&gt;2,$D$70&gt;=DATI!$C$16,$D$70&lt;DATI!$C$17)</xm:f>
            <x14:dxf>
              <fill>
                <patternFill>
                  <bgColor rgb="FFFFFF00"/>
                </patternFill>
              </fill>
            </x14:dxf>
          </x14:cfRule>
          <x14:cfRule type="expression" priority="120" id="{40740736-A617-47A7-AD46-B3EB101B3666}">
            <xm:f>AND($D$72&gt;2,$D$70&lt;DATI!$C$16)</xm:f>
            <x14:dxf>
              <fill>
                <patternFill>
                  <bgColor rgb="FFFF0000"/>
                </patternFill>
              </fill>
            </x14:dxf>
          </x14:cfRule>
          <xm:sqref>D72</xm:sqref>
        </x14:conditionalFormatting>
        <x14:conditionalFormatting xmlns:xm="http://schemas.microsoft.com/office/excel/2006/main">
          <x14:cfRule type="expression" priority="122" id="{4FB2FAFC-CFE5-485D-9765-A0B12E02FFB2}">
            <xm:f>AND($P$72&lt;DATI!$D$4,DATI!$D$2="Residenziale")</xm:f>
            <x14:dxf>
              <fill>
                <patternFill>
                  <bgColor rgb="FFFF0000"/>
                </patternFill>
              </fill>
            </x14:dxf>
          </x14:cfRule>
          <xm:sqref>P72</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2000000}">
          <x14:formula1>
            <xm:f>DATI!$C$8:$C$9</xm:f>
          </x14:formula1>
          <xm:sqref>K74</xm:sqref>
        </x14:dataValidation>
        <x14:dataValidation type="list" allowBlank="1" showInputMessage="1" showErrorMessage="1" xr:uid="{00000000-0002-0000-0000-000003000000}">
          <x14:formula1>
            <xm:f>DATI!$A$21:$A$50</xm:f>
          </x14:formula1>
          <xm:sqref>A82:E82</xm:sqref>
        </x14:dataValidation>
        <x14:dataValidation type="list" allowBlank="1" showInputMessage="1" showErrorMessage="1" xr:uid="{00000000-0002-0000-0000-000004000000}">
          <x14:formula1>
            <xm:f>DATI!$A$9:$A$13</xm:f>
          </x14:formula1>
          <xm:sqref>G57</xm:sqref>
        </x14:dataValidation>
        <x14:dataValidation type="list" allowBlank="1" showInputMessage="1" showErrorMessage="1" xr:uid="{00000000-0002-0000-0000-000006000000}">
          <x14:formula1>
            <xm:f>DATI!$C$2:$C$3</xm:f>
          </x14:formula1>
          <xm:sqref>A9</xm:sqref>
        </x14:dataValidation>
        <x14:dataValidation type="list" allowBlank="1" showInputMessage="1" showErrorMessage="1" xr:uid="{00000000-0002-0000-0000-000007000000}">
          <x14:formula1>
            <xm:f>DATI!$C$3:$C$6</xm:f>
          </x14:formula1>
          <xm:sqref>A37 A19 A35 A27 A33 A31</xm:sqref>
        </x14:dataValidation>
        <x14:dataValidation type="list" allowBlank="1" showInputMessage="1" showErrorMessage="1" xr:uid="{00000000-0002-0000-0000-000008000000}">
          <x14:formula1>
            <xm:f>DATI!$C$3:$C$5</xm:f>
          </x14:formula1>
          <xm:sqref>A29 A13 A15 A21 A23 A39 A25 A17 A41 A43 A45</xm:sqref>
        </x14:dataValidation>
        <x14:dataValidation type="list" allowBlank="1" showInputMessage="1" showErrorMessage="1" xr:uid="{00000000-0002-0000-0000-000009000000}">
          <x14:formula1>
            <xm:f>DATI!$C$4:$C$5</xm:f>
          </x14:formula1>
          <xm:sqref>A11</xm:sqref>
        </x14:dataValidation>
        <x14:dataValidation type="list" allowBlank="1" showInputMessage="1" showErrorMessage="1" xr:uid="{9DA524C9-3072-4256-864C-18D40A733000}">
          <x14:formula1>
            <xm:f>DATI!$A$2:$A$7</xm:f>
          </x14:formula1>
          <xm:sqref>G56:J56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2"/>
  <sheetViews>
    <sheetView zoomScale="85" zoomScaleNormal="85" workbookViewId="0">
      <selection activeCell="A6" sqref="A6"/>
    </sheetView>
  </sheetViews>
  <sheetFormatPr defaultRowHeight="15"/>
  <cols>
    <col min="1" max="1" width="68" bestFit="1" customWidth="1"/>
    <col min="2" max="2" width="33.85546875" customWidth="1"/>
    <col min="3" max="3" width="39.85546875" bestFit="1" customWidth="1"/>
    <col min="4" max="4" width="18.5703125" bestFit="1" customWidth="1"/>
    <col min="5" max="5" width="15.85546875" customWidth="1"/>
    <col min="6" max="7" width="9.5703125" bestFit="1" customWidth="1"/>
    <col min="8" max="8" width="10.7109375" customWidth="1"/>
    <col min="9" max="10" width="26" bestFit="1" customWidth="1"/>
    <col min="11" max="11" width="33.140625" bestFit="1" customWidth="1"/>
    <col min="12" max="12" width="11.28515625" bestFit="1" customWidth="1"/>
    <col min="13" max="13" width="7.42578125" bestFit="1" customWidth="1"/>
    <col min="14" max="14" width="7.7109375" bestFit="1" customWidth="1"/>
    <col min="15" max="15" width="7.28515625" bestFit="1" customWidth="1"/>
    <col min="16" max="16" width="15" bestFit="1" customWidth="1"/>
    <col min="17" max="17" width="22" bestFit="1" customWidth="1"/>
    <col min="18" max="18" width="8.28515625" bestFit="1" customWidth="1"/>
    <col min="19" max="19" width="57.85546875" bestFit="1" customWidth="1"/>
  </cols>
  <sheetData>
    <row r="1" spans="1:5" s="5" customFormat="1" ht="15.75">
      <c r="A1" s="3" t="s">
        <v>3</v>
      </c>
      <c r="B1" s="3" t="s">
        <v>4</v>
      </c>
      <c r="C1" s="7" t="s">
        <v>9</v>
      </c>
      <c r="D1" s="135" t="s">
        <v>299</v>
      </c>
      <c r="E1" s="105"/>
    </row>
    <row r="2" spans="1:5">
      <c r="A2" s="2" t="s">
        <v>378</v>
      </c>
      <c r="B2" s="2"/>
      <c r="C2" s="4" t="s">
        <v>307</v>
      </c>
      <c r="D2" s="4" t="str">
        <f>IF(ISERROR(FIND("9",RUF!A82)),"NO Residenziale","Residenziale")</f>
        <v>NO Residenziale</v>
      </c>
    </row>
    <row r="3" spans="1:5">
      <c r="A3" s="1" t="s">
        <v>375</v>
      </c>
      <c r="B3" s="4"/>
      <c r="C3" s="9" t="s">
        <v>21</v>
      </c>
      <c r="D3" s="109">
        <f>(RUF!D66+RUF!D68)/60</f>
        <v>0</v>
      </c>
    </row>
    <row r="4" spans="1:5">
      <c r="A4" s="2" t="s">
        <v>374</v>
      </c>
      <c r="B4" s="4"/>
      <c r="C4" s="9" t="s">
        <v>308</v>
      </c>
      <c r="D4" s="109">
        <f>ROUNDDOWN(D3,0)</f>
        <v>0</v>
      </c>
    </row>
    <row r="5" spans="1:5">
      <c r="A5" s="2" t="s">
        <v>373</v>
      </c>
      <c r="B5" s="4"/>
      <c r="C5" s="9" t="s">
        <v>31</v>
      </c>
    </row>
    <row r="6" spans="1:5">
      <c r="A6" s="2" t="s">
        <v>376</v>
      </c>
      <c r="B6" s="4"/>
      <c r="C6" s="9" t="s">
        <v>26</v>
      </c>
      <c r="D6" s="135" t="s">
        <v>300</v>
      </c>
    </row>
    <row r="7" spans="1:5">
      <c r="A7" s="2" t="s">
        <v>377</v>
      </c>
      <c r="C7" s="7" t="s">
        <v>10</v>
      </c>
      <c r="D7" s="4" t="str">
        <f>IF(ISERROR(FIND("es",#REF!)),"NO Residenziale","Residenziale")</f>
        <v>NO Residenziale</v>
      </c>
    </row>
    <row r="8" spans="1:5" ht="15.75">
      <c r="A8" s="3" t="s">
        <v>5</v>
      </c>
      <c r="B8" s="3" t="s">
        <v>6</v>
      </c>
      <c r="C8" s="9" t="s">
        <v>19</v>
      </c>
      <c r="D8" s="109" t="e">
        <f>(#REF!+#REF!)/60</f>
        <v>#REF!</v>
      </c>
    </row>
    <row r="9" spans="1:5">
      <c r="A9" s="2" t="s">
        <v>101</v>
      </c>
      <c r="B9" s="2" t="s">
        <v>102</v>
      </c>
      <c r="C9" s="9" t="s">
        <v>22</v>
      </c>
      <c r="D9" s="109" t="e">
        <f>ROUNDDOWN(D8,0)</f>
        <v>#REF!</v>
      </c>
    </row>
    <row r="10" spans="1:5">
      <c r="A10" s="2" t="s">
        <v>103</v>
      </c>
      <c r="B10" t="s">
        <v>107</v>
      </c>
    </row>
    <row r="11" spans="1:5">
      <c r="A11" s="2" t="s">
        <v>104</v>
      </c>
      <c r="B11" t="s">
        <v>107</v>
      </c>
      <c r="C11" s="6" t="s">
        <v>8</v>
      </c>
      <c r="D11" s="135" t="s">
        <v>358</v>
      </c>
    </row>
    <row r="12" spans="1:5">
      <c r="A12" s="2" t="s">
        <v>105</v>
      </c>
      <c r="B12" t="s">
        <v>108</v>
      </c>
      <c r="C12" s="8" t="s">
        <v>18</v>
      </c>
      <c r="D12" s="4"/>
    </row>
    <row r="13" spans="1:5">
      <c r="A13" s="2" t="s">
        <v>106</v>
      </c>
      <c r="B13" t="s">
        <v>109</v>
      </c>
      <c r="C13" s="8" t="s">
        <v>20</v>
      </c>
      <c r="D13" s="109" t="e">
        <f>(#REF!+#REF!)/60</f>
        <v>#REF!</v>
      </c>
    </row>
    <row r="14" spans="1:5">
      <c r="D14" s="109" t="e">
        <f>ROUNDDOWN(D13,0)</f>
        <v>#REF!</v>
      </c>
    </row>
    <row r="15" spans="1:5" ht="15.75">
      <c r="A15" s="3" t="s">
        <v>110</v>
      </c>
      <c r="B15" s="3" t="s">
        <v>6</v>
      </c>
      <c r="C15" s="3" t="s">
        <v>305</v>
      </c>
      <c r="D15" s="210" t="s">
        <v>311</v>
      </c>
      <c r="E15" s="210" t="s">
        <v>357</v>
      </c>
    </row>
    <row r="16" spans="1:5">
      <c r="A16" s="2" t="s">
        <v>111</v>
      </c>
      <c r="B16" s="2" t="s">
        <v>114</v>
      </c>
      <c r="C16" s="4">
        <f>(RUF!D72-1)*70+50</f>
        <v>-20</v>
      </c>
      <c r="D16" s="4" t="e">
        <f>(#REF!-1)*70+55</f>
        <v>#REF!</v>
      </c>
      <c r="E16" s="4"/>
    </row>
    <row r="17" spans="1:17" ht="15.75" thickBot="1">
      <c r="A17" s="2" t="s">
        <v>112</v>
      </c>
      <c r="B17" t="s">
        <v>113</v>
      </c>
      <c r="C17" s="4">
        <f>RUF!D72*70</f>
        <v>0</v>
      </c>
      <c r="D17" s="4" t="e">
        <f>#REF!*70</f>
        <v>#REF!</v>
      </c>
      <c r="E17" s="4" t="e">
        <f>#REF!*50</f>
        <v>#REF!</v>
      </c>
    </row>
    <row r="18" spans="1:17" ht="42.75" customHeight="1" thickBot="1">
      <c r="A18" s="317" t="s">
        <v>248</v>
      </c>
      <c r="B18" s="318"/>
      <c r="C18" s="318"/>
      <c r="D18" s="318"/>
      <c r="E18" s="318"/>
      <c r="F18" s="318"/>
      <c r="G18" s="318"/>
      <c r="H18" s="318"/>
      <c r="I18" s="318"/>
      <c r="J18" s="318"/>
      <c r="K18" s="318"/>
      <c r="L18" s="318"/>
      <c r="M18" s="318"/>
      <c r="N18" s="318"/>
      <c r="O18" s="318"/>
      <c r="P18" s="318"/>
      <c r="Q18" s="319"/>
    </row>
    <row r="19" spans="1:17">
      <c r="A19" s="311" t="s">
        <v>171</v>
      </c>
      <c r="B19" s="312" t="s">
        <v>174</v>
      </c>
      <c r="C19" s="312" t="s">
        <v>182</v>
      </c>
      <c r="D19" s="312" t="s">
        <v>145</v>
      </c>
      <c r="E19" s="312" t="s">
        <v>147</v>
      </c>
      <c r="F19" s="312" t="s">
        <v>173</v>
      </c>
      <c r="G19" s="312" t="s">
        <v>172</v>
      </c>
      <c r="H19" s="312" t="s">
        <v>13</v>
      </c>
      <c r="I19" s="312" t="s">
        <v>146</v>
      </c>
      <c r="J19" s="312" t="s">
        <v>187</v>
      </c>
      <c r="K19" s="312" t="s">
        <v>14</v>
      </c>
      <c r="L19" s="312" t="s">
        <v>15</v>
      </c>
      <c r="M19" s="315" t="s">
        <v>16</v>
      </c>
      <c r="N19" s="312" t="s">
        <v>12</v>
      </c>
      <c r="O19" s="312" t="s">
        <v>17</v>
      </c>
      <c r="P19" s="311" t="s">
        <v>11</v>
      </c>
      <c r="Q19" s="312" t="s">
        <v>12</v>
      </c>
    </row>
    <row r="20" spans="1:17">
      <c r="A20" s="311"/>
      <c r="B20" s="312"/>
      <c r="C20" s="312"/>
      <c r="D20" s="312"/>
      <c r="E20" s="312"/>
      <c r="F20" s="312"/>
      <c r="G20" s="312"/>
      <c r="H20" s="312"/>
      <c r="I20" s="312"/>
      <c r="J20" s="312"/>
      <c r="K20" s="312"/>
      <c r="L20" s="312"/>
      <c r="M20" s="315"/>
      <c r="N20" s="312"/>
      <c r="O20" s="312"/>
      <c r="P20" s="311"/>
      <c r="Q20" s="312"/>
    </row>
    <row r="21" spans="1:17" ht="16.5" thickBot="1">
      <c r="A21" s="137" t="s">
        <v>149</v>
      </c>
      <c r="B21" s="138" t="s">
        <v>205</v>
      </c>
      <c r="C21" s="138" t="s">
        <v>206</v>
      </c>
      <c r="D21" s="138" t="s">
        <v>206</v>
      </c>
      <c r="E21" s="138" t="s">
        <v>206</v>
      </c>
      <c r="F21" s="138" t="s">
        <v>206</v>
      </c>
      <c r="G21" s="138" t="s">
        <v>206</v>
      </c>
      <c r="H21" s="138" t="s">
        <v>205</v>
      </c>
      <c r="I21" s="139" t="s">
        <v>206</v>
      </c>
      <c r="J21" s="139" t="s">
        <v>206</v>
      </c>
      <c r="K21" s="139" t="s">
        <v>25</v>
      </c>
      <c r="L21" s="140" t="s">
        <v>20</v>
      </c>
      <c r="M21" s="141"/>
      <c r="N21" s="137"/>
      <c r="O21" s="142"/>
      <c r="P21" s="137" t="s">
        <v>23</v>
      </c>
      <c r="Q21" s="137" t="s">
        <v>24</v>
      </c>
    </row>
    <row r="22" spans="1:17" ht="60.75" thickBot="1">
      <c r="A22" s="137" t="s">
        <v>150</v>
      </c>
      <c r="B22" s="138" t="s">
        <v>205</v>
      </c>
      <c r="C22" s="138" t="s">
        <v>206</v>
      </c>
      <c r="D22" s="138" t="s">
        <v>206</v>
      </c>
      <c r="E22" s="138" t="s">
        <v>206</v>
      </c>
      <c r="F22" s="138" t="s">
        <v>206</v>
      </c>
      <c r="G22" s="138" t="s">
        <v>206</v>
      </c>
      <c r="H22" s="138" t="s">
        <v>205</v>
      </c>
      <c r="I22" s="139" t="s">
        <v>206</v>
      </c>
      <c r="J22" s="139" t="s">
        <v>186</v>
      </c>
      <c r="K22" s="139" t="s">
        <v>25</v>
      </c>
      <c r="L22" s="140" t="s">
        <v>29</v>
      </c>
      <c r="M22" s="141"/>
      <c r="N22" s="143" t="s">
        <v>30</v>
      </c>
      <c r="O22" s="144"/>
      <c r="P22" s="137" t="s">
        <v>27</v>
      </c>
      <c r="Q22" s="137" t="s">
        <v>28</v>
      </c>
    </row>
    <row r="23" spans="1:17" ht="75">
      <c r="A23" s="137" t="s">
        <v>151</v>
      </c>
      <c r="B23" s="138" t="s">
        <v>205</v>
      </c>
      <c r="C23" s="138" t="s">
        <v>206</v>
      </c>
      <c r="D23" s="138" t="s">
        <v>206</v>
      </c>
      <c r="E23" s="138" t="s">
        <v>206</v>
      </c>
      <c r="F23" s="138" t="s">
        <v>206</v>
      </c>
      <c r="G23" s="138" t="s">
        <v>206</v>
      </c>
      <c r="H23" s="138" t="s">
        <v>205</v>
      </c>
      <c r="I23" s="139" t="s">
        <v>206</v>
      </c>
      <c r="J23" s="139" t="s">
        <v>186</v>
      </c>
      <c r="K23" s="139" t="s">
        <v>25</v>
      </c>
      <c r="L23" s="140" t="s">
        <v>34</v>
      </c>
      <c r="M23" s="141"/>
      <c r="N23" s="143" t="s">
        <v>35</v>
      </c>
      <c r="O23" s="145"/>
      <c r="P23" s="137" t="s">
        <v>32</v>
      </c>
      <c r="Q23" s="137" t="s">
        <v>33</v>
      </c>
    </row>
    <row r="24" spans="1:17" ht="90">
      <c r="A24" s="137" t="s">
        <v>188</v>
      </c>
      <c r="B24" s="138" t="s">
        <v>205</v>
      </c>
      <c r="C24" s="138" t="s">
        <v>206</v>
      </c>
      <c r="D24" s="138" t="s">
        <v>206</v>
      </c>
      <c r="E24" s="138" t="s">
        <v>206</v>
      </c>
      <c r="F24" s="138" t="s">
        <v>206</v>
      </c>
      <c r="G24" s="138" t="s">
        <v>206</v>
      </c>
      <c r="H24" s="138" t="s">
        <v>205</v>
      </c>
      <c r="I24" s="139" t="s">
        <v>206</v>
      </c>
      <c r="J24" s="139" t="s">
        <v>226</v>
      </c>
      <c r="K24" s="139" t="s">
        <v>25</v>
      </c>
      <c r="L24" s="140" t="s">
        <v>38</v>
      </c>
      <c r="M24" s="141"/>
      <c r="N24" s="143" t="s">
        <v>39</v>
      </c>
      <c r="O24" s="146"/>
      <c r="P24" s="137" t="s">
        <v>36</v>
      </c>
      <c r="Q24" s="137" t="s">
        <v>37</v>
      </c>
    </row>
    <row r="25" spans="1:17" ht="75">
      <c r="A25" s="137" t="s">
        <v>189</v>
      </c>
      <c r="B25" s="138" t="s">
        <v>205</v>
      </c>
      <c r="C25" s="138" t="s">
        <v>206</v>
      </c>
      <c r="D25" s="138" t="s">
        <v>206</v>
      </c>
      <c r="E25" s="138" t="s">
        <v>206</v>
      </c>
      <c r="F25" s="138" t="s">
        <v>206</v>
      </c>
      <c r="G25" s="138" t="s">
        <v>206</v>
      </c>
      <c r="H25" s="138" t="s">
        <v>205</v>
      </c>
      <c r="I25" s="139" t="s">
        <v>206</v>
      </c>
      <c r="J25" s="139" t="s">
        <v>226</v>
      </c>
      <c r="K25" s="139" t="s">
        <v>25</v>
      </c>
      <c r="L25" s="140" t="s">
        <v>42</v>
      </c>
      <c r="M25" s="141"/>
      <c r="N25" s="143" t="s">
        <v>43</v>
      </c>
      <c r="O25" s="146"/>
      <c r="P25" s="137" t="s">
        <v>40</v>
      </c>
      <c r="Q25" s="137" t="s">
        <v>41</v>
      </c>
    </row>
    <row r="26" spans="1:17" ht="60">
      <c r="A26" s="137" t="s">
        <v>190</v>
      </c>
      <c r="B26" s="147" t="s">
        <v>191</v>
      </c>
      <c r="C26" s="138" t="s">
        <v>206</v>
      </c>
      <c r="D26" s="138" t="s">
        <v>206</v>
      </c>
      <c r="E26" s="148">
        <v>4</v>
      </c>
      <c r="F26" s="138" t="s">
        <v>206</v>
      </c>
      <c r="G26" s="138" t="s">
        <v>206</v>
      </c>
      <c r="H26" s="149" t="s">
        <v>192</v>
      </c>
      <c r="I26" s="139" t="s">
        <v>206</v>
      </c>
      <c r="J26" s="139" t="s">
        <v>226</v>
      </c>
      <c r="K26" s="139" t="s">
        <v>25</v>
      </c>
      <c r="L26" s="140" t="s">
        <v>46</v>
      </c>
      <c r="M26" s="141"/>
      <c r="N26" s="143" t="s">
        <v>47</v>
      </c>
      <c r="O26" s="146"/>
      <c r="P26" s="137" t="s">
        <v>44</v>
      </c>
      <c r="Q26" s="137" t="s">
        <v>45</v>
      </c>
    </row>
    <row r="27" spans="1:17" ht="60">
      <c r="A27" s="137" t="s">
        <v>193</v>
      </c>
      <c r="B27" s="147" t="s">
        <v>195</v>
      </c>
      <c r="C27" s="138" t="s">
        <v>206</v>
      </c>
      <c r="D27" s="138" t="s">
        <v>206</v>
      </c>
      <c r="E27" s="148">
        <v>1</v>
      </c>
      <c r="F27" s="138" t="s">
        <v>206</v>
      </c>
      <c r="G27" s="138" t="s">
        <v>206</v>
      </c>
      <c r="H27" s="138" t="s">
        <v>205</v>
      </c>
      <c r="I27" s="139" t="s">
        <v>206</v>
      </c>
      <c r="J27" s="150" t="s">
        <v>194</v>
      </c>
      <c r="K27" s="139" t="s">
        <v>25</v>
      </c>
      <c r="L27" s="140" t="s">
        <v>50</v>
      </c>
      <c r="M27" s="141"/>
      <c r="N27" s="143" t="s">
        <v>51</v>
      </c>
      <c r="O27" s="146"/>
      <c r="P27" s="137" t="s">
        <v>48</v>
      </c>
      <c r="Q27" s="137" t="s">
        <v>49</v>
      </c>
    </row>
    <row r="28" spans="1:17" ht="120">
      <c r="A28" s="137" t="s">
        <v>152</v>
      </c>
      <c r="B28" s="151">
        <v>0.41299999999999998</v>
      </c>
      <c r="C28" s="147">
        <v>600</v>
      </c>
      <c r="D28" s="152">
        <v>9.5</v>
      </c>
      <c r="E28" s="148">
        <v>4</v>
      </c>
      <c r="F28" s="152">
        <v>10.5</v>
      </c>
      <c r="G28" s="149">
        <v>0.45</v>
      </c>
      <c r="H28" s="149">
        <v>0.4</v>
      </c>
      <c r="I28" s="147">
        <v>415</v>
      </c>
      <c r="J28" s="153" t="s">
        <v>148</v>
      </c>
      <c r="K28" s="139" t="s">
        <v>25</v>
      </c>
      <c r="L28" s="140" t="s">
        <v>54</v>
      </c>
      <c r="M28" s="141"/>
      <c r="N28" s="143" t="s">
        <v>55</v>
      </c>
      <c r="O28" s="146"/>
      <c r="P28" s="137" t="s">
        <v>52</v>
      </c>
      <c r="Q28" s="137" t="s">
        <v>53</v>
      </c>
    </row>
    <row r="29" spans="1:17">
      <c r="A29" s="137" t="s">
        <v>153</v>
      </c>
      <c r="B29" s="151">
        <v>0.33</v>
      </c>
      <c r="C29" s="147">
        <v>600</v>
      </c>
      <c r="D29" s="152">
        <v>7.5</v>
      </c>
      <c r="E29" s="148">
        <v>4</v>
      </c>
      <c r="F29" s="152">
        <v>8.5</v>
      </c>
      <c r="G29" s="149">
        <v>0.45</v>
      </c>
      <c r="H29" s="138" t="s">
        <v>205</v>
      </c>
      <c r="I29" s="147">
        <v>330</v>
      </c>
      <c r="J29" s="139" t="s">
        <v>206</v>
      </c>
      <c r="K29" s="139" t="s">
        <v>25</v>
      </c>
      <c r="L29" s="140"/>
      <c r="M29" s="141"/>
      <c r="N29" s="137"/>
      <c r="O29" s="146"/>
      <c r="P29" s="137" t="s">
        <v>56</v>
      </c>
      <c r="Q29" s="137" t="s">
        <v>57</v>
      </c>
    </row>
    <row r="30" spans="1:17">
      <c r="A30" s="137" t="s">
        <v>154</v>
      </c>
      <c r="B30" s="151">
        <v>0.41299999999999998</v>
      </c>
      <c r="C30" s="147">
        <v>600</v>
      </c>
      <c r="D30" s="152">
        <v>7.5</v>
      </c>
      <c r="E30" s="148">
        <v>4</v>
      </c>
      <c r="F30" s="152">
        <v>8.5</v>
      </c>
      <c r="G30" s="149">
        <v>0.45</v>
      </c>
      <c r="H30" s="138" t="s">
        <v>205</v>
      </c>
      <c r="I30" s="147">
        <v>330</v>
      </c>
      <c r="J30" s="139" t="s">
        <v>206</v>
      </c>
      <c r="K30" s="139" t="s">
        <v>25</v>
      </c>
      <c r="L30" s="140"/>
      <c r="M30" s="141"/>
      <c r="N30" s="137"/>
      <c r="O30" s="146"/>
      <c r="P30" s="137" t="s">
        <v>58</v>
      </c>
      <c r="Q30" s="137" t="s">
        <v>59</v>
      </c>
    </row>
    <row r="31" spans="1:17">
      <c r="A31" s="137" t="s">
        <v>175</v>
      </c>
      <c r="B31" s="151">
        <v>0.41299999999999998</v>
      </c>
      <c r="C31" s="147">
        <v>600</v>
      </c>
      <c r="D31" s="152">
        <v>7.5</v>
      </c>
      <c r="E31" s="148">
        <v>4</v>
      </c>
      <c r="F31" s="152">
        <v>8.5</v>
      </c>
      <c r="G31" s="149">
        <v>0.45</v>
      </c>
      <c r="H31" s="138" t="s">
        <v>205</v>
      </c>
      <c r="I31" s="147">
        <v>330</v>
      </c>
      <c r="J31" s="139" t="s">
        <v>206</v>
      </c>
      <c r="K31" s="140" t="s">
        <v>176</v>
      </c>
      <c r="L31" s="140"/>
      <c r="M31" s="141"/>
      <c r="N31" s="137"/>
      <c r="O31" s="146"/>
      <c r="P31" s="137" t="s">
        <v>60</v>
      </c>
      <c r="Q31" s="137" t="s">
        <v>61</v>
      </c>
    </row>
    <row r="32" spans="1:17">
      <c r="A32" s="137" t="s">
        <v>177</v>
      </c>
      <c r="B32" s="151">
        <v>0.41299999999999998</v>
      </c>
      <c r="C32" s="147">
        <v>600</v>
      </c>
      <c r="D32" s="152">
        <v>5.5</v>
      </c>
      <c r="E32" s="148">
        <v>3</v>
      </c>
      <c r="F32" s="152">
        <v>6.5</v>
      </c>
      <c r="G32" s="149">
        <v>0.45</v>
      </c>
      <c r="H32" s="138" t="s">
        <v>205</v>
      </c>
      <c r="I32" s="147">
        <v>330</v>
      </c>
      <c r="J32" s="139" t="s">
        <v>206</v>
      </c>
      <c r="K32" s="140" t="s">
        <v>176</v>
      </c>
      <c r="L32" s="140"/>
      <c r="M32" s="141"/>
      <c r="N32" s="137"/>
      <c r="O32" s="146"/>
      <c r="P32" s="137" t="s">
        <v>60</v>
      </c>
      <c r="Q32" s="137" t="s">
        <v>61</v>
      </c>
    </row>
    <row r="33" spans="1:17" ht="45">
      <c r="A33" s="137" t="s">
        <v>155</v>
      </c>
      <c r="B33" s="138" t="s">
        <v>205</v>
      </c>
      <c r="C33" s="138" t="s">
        <v>206</v>
      </c>
      <c r="D33" s="152">
        <v>7.5</v>
      </c>
      <c r="E33" s="148">
        <v>4</v>
      </c>
      <c r="F33" s="152">
        <v>8.5</v>
      </c>
      <c r="G33" s="149">
        <v>0.45</v>
      </c>
      <c r="H33" s="138" t="s">
        <v>205</v>
      </c>
      <c r="I33" s="139" t="s">
        <v>206</v>
      </c>
      <c r="J33" s="150" t="s">
        <v>180</v>
      </c>
      <c r="K33" s="139" t="s">
        <v>25</v>
      </c>
      <c r="L33" s="140"/>
      <c r="M33" s="141"/>
      <c r="N33" s="137"/>
      <c r="O33" s="146"/>
      <c r="P33" s="137" t="s">
        <v>62</v>
      </c>
      <c r="Q33" s="137" t="s">
        <v>63</v>
      </c>
    </row>
    <row r="34" spans="1:17">
      <c r="A34" s="137" t="s">
        <v>156</v>
      </c>
      <c r="B34" s="138" t="s">
        <v>205</v>
      </c>
      <c r="C34" s="138" t="s">
        <v>206</v>
      </c>
      <c r="D34" s="152">
        <v>7.5</v>
      </c>
      <c r="E34" s="148">
        <v>4</v>
      </c>
      <c r="F34" s="152">
        <v>8.5</v>
      </c>
      <c r="G34" s="149">
        <v>0.45</v>
      </c>
      <c r="H34" s="138" t="s">
        <v>205</v>
      </c>
      <c r="I34" s="139" t="s">
        <v>206</v>
      </c>
      <c r="J34" s="141" t="s">
        <v>178</v>
      </c>
      <c r="K34" s="139" t="s">
        <v>25</v>
      </c>
      <c r="L34" s="140"/>
      <c r="M34" s="141"/>
      <c r="N34" s="137"/>
      <c r="O34" s="146"/>
      <c r="P34" s="137" t="s">
        <v>64</v>
      </c>
      <c r="Q34" s="137" t="s">
        <v>65</v>
      </c>
    </row>
    <row r="35" spans="1:17">
      <c r="A35" s="137" t="s">
        <v>157</v>
      </c>
      <c r="B35" s="151">
        <v>0.82499999999999996</v>
      </c>
      <c r="C35" s="138" t="s">
        <v>206</v>
      </c>
      <c r="D35" s="138" t="s">
        <v>206</v>
      </c>
      <c r="E35" s="138" t="s">
        <v>206</v>
      </c>
      <c r="F35" s="152">
        <v>13.5</v>
      </c>
      <c r="G35" s="138" t="s">
        <v>206</v>
      </c>
      <c r="H35" s="138" t="s">
        <v>205</v>
      </c>
      <c r="I35" s="139" t="s">
        <v>206</v>
      </c>
      <c r="J35" s="139" t="s">
        <v>68</v>
      </c>
      <c r="K35" s="139" t="s">
        <v>25</v>
      </c>
      <c r="L35" s="140"/>
      <c r="M35" s="141"/>
      <c r="N35" s="137"/>
      <c r="O35" s="146"/>
      <c r="P35" s="137" t="s">
        <v>66</v>
      </c>
      <c r="Q35" s="137" t="s">
        <v>67</v>
      </c>
    </row>
    <row r="36" spans="1:17">
      <c r="A36" s="137" t="s">
        <v>158</v>
      </c>
      <c r="B36" s="151">
        <v>0.27500000000000002</v>
      </c>
      <c r="C36" s="138" t="s">
        <v>206</v>
      </c>
      <c r="D36" s="138" t="s">
        <v>206</v>
      </c>
      <c r="E36" s="138" t="s">
        <v>206</v>
      </c>
      <c r="F36" s="152">
        <v>5</v>
      </c>
      <c r="G36" s="138" t="s">
        <v>206</v>
      </c>
      <c r="H36" s="138" t="s">
        <v>205</v>
      </c>
      <c r="I36" s="139" t="s">
        <v>206</v>
      </c>
      <c r="J36" s="141" t="s">
        <v>179</v>
      </c>
      <c r="K36" s="139" t="s">
        <v>225</v>
      </c>
      <c r="L36" s="140"/>
      <c r="M36" s="141"/>
      <c r="N36" s="137"/>
      <c r="O36" s="146"/>
      <c r="P36" s="137" t="s">
        <v>69</v>
      </c>
      <c r="Q36" s="137" t="s">
        <v>70</v>
      </c>
    </row>
    <row r="37" spans="1:17">
      <c r="A37" s="137" t="s">
        <v>159</v>
      </c>
      <c r="B37" s="138" t="s">
        <v>205</v>
      </c>
      <c r="C37" s="138" t="s">
        <v>206</v>
      </c>
      <c r="D37" s="138" t="s">
        <v>206</v>
      </c>
      <c r="E37" s="138" t="s">
        <v>206</v>
      </c>
      <c r="F37" s="152">
        <v>6</v>
      </c>
      <c r="G37" s="138" t="s">
        <v>206</v>
      </c>
      <c r="H37" s="149">
        <v>0.4</v>
      </c>
      <c r="I37" s="139" t="s">
        <v>206</v>
      </c>
      <c r="J37" s="141" t="s">
        <v>181</v>
      </c>
      <c r="K37" s="139" t="s">
        <v>25</v>
      </c>
      <c r="L37" s="140"/>
      <c r="M37" s="141"/>
      <c r="N37" s="137"/>
      <c r="O37" s="146"/>
      <c r="P37" s="137" t="s">
        <v>71</v>
      </c>
      <c r="Q37" s="137" t="s">
        <v>72</v>
      </c>
    </row>
    <row r="38" spans="1:17">
      <c r="A38" s="137" t="s">
        <v>160</v>
      </c>
      <c r="B38" s="138" t="s">
        <v>205</v>
      </c>
      <c r="C38" s="138" t="s">
        <v>206</v>
      </c>
      <c r="D38" s="138" t="s">
        <v>206</v>
      </c>
      <c r="E38" s="138" t="s">
        <v>206</v>
      </c>
      <c r="F38" s="152">
        <v>10</v>
      </c>
      <c r="G38" s="138" t="s">
        <v>206</v>
      </c>
      <c r="H38" s="149">
        <v>0.3</v>
      </c>
      <c r="I38" s="139" t="s">
        <v>206</v>
      </c>
      <c r="J38" s="139" t="s">
        <v>226</v>
      </c>
      <c r="K38" s="139" t="s">
        <v>25</v>
      </c>
      <c r="L38" s="140"/>
      <c r="M38" s="141"/>
      <c r="N38" s="137"/>
      <c r="O38" s="146"/>
      <c r="P38" s="137" t="s">
        <v>73</v>
      </c>
      <c r="Q38" s="137" t="s">
        <v>74</v>
      </c>
    </row>
    <row r="39" spans="1:17">
      <c r="A39" s="137" t="s">
        <v>161</v>
      </c>
      <c r="B39" s="138" t="s">
        <v>205</v>
      </c>
      <c r="C39" s="138" t="s">
        <v>206</v>
      </c>
      <c r="D39" s="138" t="s">
        <v>206</v>
      </c>
      <c r="E39" s="138" t="s">
        <v>206</v>
      </c>
      <c r="F39" s="138" t="s">
        <v>206</v>
      </c>
      <c r="G39" s="138" t="s">
        <v>206</v>
      </c>
      <c r="H39" s="138" t="s">
        <v>205</v>
      </c>
      <c r="I39" s="139" t="s">
        <v>206</v>
      </c>
      <c r="J39" s="139" t="s">
        <v>226</v>
      </c>
      <c r="K39" s="139" t="s">
        <v>25</v>
      </c>
      <c r="L39" s="140"/>
      <c r="M39" s="141"/>
      <c r="N39" s="137"/>
      <c r="O39" s="146"/>
      <c r="P39" s="137" t="s">
        <v>75</v>
      </c>
      <c r="Q39" s="137" t="s">
        <v>76</v>
      </c>
    </row>
    <row r="40" spans="1:17">
      <c r="A40" s="137" t="s">
        <v>162</v>
      </c>
      <c r="B40" s="138" t="s">
        <v>205</v>
      </c>
      <c r="C40" s="138" t="s">
        <v>206</v>
      </c>
      <c r="D40" s="138" t="s">
        <v>206</v>
      </c>
      <c r="E40" s="138" t="s">
        <v>206</v>
      </c>
      <c r="F40" s="138" t="s">
        <v>206</v>
      </c>
      <c r="G40" s="138" t="s">
        <v>206</v>
      </c>
      <c r="H40" s="138" t="s">
        <v>205</v>
      </c>
      <c r="I40" s="139" t="s">
        <v>206</v>
      </c>
      <c r="J40" s="139" t="s">
        <v>226</v>
      </c>
      <c r="K40" s="139" t="s">
        <v>25</v>
      </c>
      <c r="L40" s="140"/>
      <c r="M40" s="141"/>
      <c r="N40" s="137"/>
      <c r="O40" s="146"/>
      <c r="P40" s="137" t="s">
        <v>77</v>
      </c>
      <c r="Q40" s="137" t="s">
        <v>78</v>
      </c>
    </row>
    <row r="41" spans="1:17">
      <c r="A41" s="137" t="s">
        <v>163</v>
      </c>
      <c r="B41" s="151">
        <v>0.82499999999999996</v>
      </c>
      <c r="C41" s="147">
        <v>1000</v>
      </c>
      <c r="D41" s="152">
        <v>11.5</v>
      </c>
      <c r="E41" s="148">
        <v>5</v>
      </c>
      <c r="F41" s="152">
        <v>12.5</v>
      </c>
      <c r="G41" s="149">
        <v>0.45</v>
      </c>
      <c r="H41" s="138" t="s">
        <v>205</v>
      </c>
      <c r="I41" s="139" t="s">
        <v>206</v>
      </c>
      <c r="J41" s="141" t="s">
        <v>181</v>
      </c>
      <c r="K41" s="139" t="s">
        <v>25</v>
      </c>
      <c r="L41" s="140"/>
      <c r="M41" s="141"/>
      <c r="N41" s="137"/>
      <c r="O41" s="146"/>
      <c r="P41" s="137" t="s">
        <v>79</v>
      </c>
      <c r="Q41" s="137" t="s">
        <v>80</v>
      </c>
    </row>
    <row r="42" spans="1:17">
      <c r="A42" s="137" t="s">
        <v>183</v>
      </c>
      <c r="B42" s="151">
        <v>0.25</v>
      </c>
      <c r="C42" s="138" t="s">
        <v>206</v>
      </c>
      <c r="D42" s="152">
        <v>4.5</v>
      </c>
      <c r="E42" s="148">
        <v>2</v>
      </c>
      <c r="F42" s="138" t="s">
        <v>206</v>
      </c>
      <c r="G42" s="149">
        <v>0.45</v>
      </c>
      <c r="H42" s="138" t="s">
        <v>205</v>
      </c>
      <c r="I42" s="139" t="s">
        <v>206</v>
      </c>
      <c r="J42" s="139" t="s">
        <v>206</v>
      </c>
      <c r="K42" s="140" t="s">
        <v>176</v>
      </c>
      <c r="L42" s="140"/>
      <c r="M42" s="141"/>
      <c r="N42" s="137"/>
      <c r="O42" s="146"/>
      <c r="P42" s="137" t="s">
        <v>79</v>
      </c>
      <c r="Q42" s="137" t="s">
        <v>80</v>
      </c>
    </row>
    <row r="43" spans="1:17">
      <c r="A43" s="137" t="s">
        <v>164</v>
      </c>
      <c r="B43" s="151">
        <v>0.55000000000000004</v>
      </c>
      <c r="C43" s="147">
        <v>1000</v>
      </c>
      <c r="D43" s="152">
        <v>11.5</v>
      </c>
      <c r="E43" s="148">
        <v>5</v>
      </c>
      <c r="F43" s="152">
        <v>12.5</v>
      </c>
      <c r="G43" s="149">
        <v>0.45</v>
      </c>
      <c r="H43" s="138" t="s">
        <v>205</v>
      </c>
      <c r="I43" s="139" t="s">
        <v>206</v>
      </c>
      <c r="J43" s="141" t="s">
        <v>181</v>
      </c>
      <c r="K43" s="139" t="s">
        <v>25</v>
      </c>
      <c r="L43" s="140"/>
      <c r="M43" s="141"/>
      <c r="N43" s="137"/>
      <c r="O43" s="146"/>
      <c r="P43" s="137" t="s">
        <v>81</v>
      </c>
      <c r="Q43" s="137" t="s">
        <v>82</v>
      </c>
    </row>
    <row r="44" spans="1:17">
      <c r="A44" s="137" t="s">
        <v>165</v>
      </c>
      <c r="B44" s="138" t="s">
        <v>205</v>
      </c>
      <c r="C44" s="147">
        <v>1000</v>
      </c>
      <c r="D44" s="138" t="s">
        <v>206</v>
      </c>
      <c r="E44" s="138" t="s">
        <v>206</v>
      </c>
      <c r="F44" s="152">
        <v>13</v>
      </c>
      <c r="G44" s="149">
        <v>0.5</v>
      </c>
      <c r="H44" s="138" t="s">
        <v>205</v>
      </c>
      <c r="I44" s="139" t="s">
        <v>206</v>
      </c>
      <c r="J44" s="139" t="s">
        <v>206</v>
      </c>
      <c r="K44" s="139" t="s">
        <v>25</v>
      </c>
      <c r="L44" s="140"/>
      <c r="M44" s="141"/>
      <c r="N44" s="137"/>
      <c r="O44" s="146"/>
      <c r="P44" s="137" t="s">
        <v>83</v>
      </c>
      <c r="Q44" s="137" t="s">
        <v>84</v>
      </c>
    </row>
    <row r="45" spans="1:17">
      <c r="A45" s="137" t="s">
        <v>166</v>
      </c>
      <c r="B45" s="138" t="s">
        <v>205</v>
      </c>
      <c r="C45" s="147">
        <v>1500</v>
      </c>
      <c r="D45" s="138" t="s">
        <v>206</v>
      </c>
      <c r="E45" s="138" t="s">
        <v>206</v>
      </c>
      <c r="F45" s="152">
        <v>13</v>
      </c>
      <c r="G45" s="149">
        <v>0.6</v>
      </c>
      <c r="H45" s="138" t="s">
        <v>205</v>
      </c>
      <c r="I45" s="139" t="s">
        <v>206</v>
      </c>
      <c r="J45" s="139" t="s">
        <v>206</v>
      </c>
      <c r="K45" s="139" t="s">
        <v>25</v>
      </c>
      <c r="L45" s="140"/>
      <c r="M45" s="141"/>
      <c r="N45" s="137"/>
      <c r="O45" s="146"/>
      <c r="P45" s="137" t="s">
        <v>85</v>
      </c>
      <c r="Q45" s="137" t="s">
        <v>86</v>
      </c>
    </row>
    <row r="46" spans="1:17">
      <c r="A46" s="137" t="s">
        <v>167</v>
      </c>
      <c r="B46" s="138" t="s">
        <v>205</v>
      </c>
      <c r="C46" s="138" t="s">
        <v>206</v>
      </c>
      <c r="D46" s="138" t="s">
        <v>206</v>
      </c>
      <c r="E46" s="138" t="s">
        <v>206</v>
      </c>
      <c r="F46" s="138" t="s">
        <v>206</v>
      </c>
      <c r="G46" s="138" t="s">
        <v>206</v>
      </c>
      <c r="H46" s="138" t="s">
        <v>205</v>
      </c>
      <c r="I46" s="139" t="s">
        <v>206</v>
      </c>
      <c r="J46" s="139" t="s">
        <v>206</v>
      </c>
      <c r="K46" s="139" t="s">
        <v>25</v>
      </c>
      <c r="L46" s="140"/>
      <c r="M46" s="141"/>
      <c r="N46" s="137"/>
      <c r="O46" s="146"/>
      <c r="P46" s="137" t="s">
        <v>87</v>
      </c>
      <c r="Q46" s="137" t="s">
        <v>88</v>
      </c>
    </row>
    <row r="47" spans="1:17">
      <c r="A47" s="137" t="s">
        <v>168</v>
      </c>
      <c r="B47" s="138" t="s">
        <v>205</v>
      </c>
      <c r="C47" s="138" t="s">
        <v>206</v>
      </c>
      <c r="D47" s="138" t="s">
        <v>206</v>
      </c>
      <c r="E47" s="138" t="s">
        <v>206</v>
      </c>
      <c r="F47" s="152">
        <v>9</v>
      </c>
      <c r="G47" s="138" t="s">
        <v>206</v>
      </c>
      <c r="H47" s="138" t="s">
        <v>205</v>
      </c>
      <c r="I47" s="139" t="s">
        <v>206</v>
      </c>
      <c r="J47" s="141" t="s">
        <v>181</v>
      </c>
      <c r="K47" s="139" t="s">
        <v>91</v>
      </c>
      <c r="L47" s="140"/>
      <c r="M47" s="141"/>
      <c r="N47" s="137"/>
      <c r="O47" s="146"/>
      <c r="P47" s="137" t="s">
        <v>89</v>
      </c>
      <c r="Q47" s="137" t="s">
        <v>90</v>
      </c>
    </row>
    <row r="48" spans="1:17">
      <c r="A48" s="137" t="s">
        <v>184</v>
      </c>
      <c r="B48" s="138" t="s">
        <v>205</v>
      </c>
      <c r="C48" s="138" t="s">
        <v>206</v>
      </c>
      <c r="D48" s="138" t="s">
        <v>206</v>
      </c>
      <c r="E48" s="138" t="s">
        <v>206</v>
      </c>
      <c r="F48" s="152">
        <v>9</v>
      </c>
      <c r="G48" s="138" t="s">
        <v>206</v>
      </c>
      <c r="H48" s="138" t="s">
        <v>205</v>
      </c>
      <c r="I48" s="139" t="s">
        <v>206</v>
      </c>
      <c r="J48" s="141" t="s">
        <v>181</v>
      </c>
      <c r="K48" s="139" t="s">
        <v>91</v>
      </c>
      <c r="L48" s="140"/>
      <c r="M48" s="141"/>
      <c r="N48" s="137"/>
      <c r="O48" s="146"/>
      <c r="P48" s="137" t="s">
        <v>89</v>
      </c>
      <c r="Q48" s="137" t="s">
        <v>90</v>
      </c>
    </row>
    <row r="49" spans="1:17">
      <c r="A49" s="137" t="s">
        <v>169</v>
      </c>
      <c r="B49" s="151" t="s">
        <v>185</v>
      </c>
      <c r="C49" s="138" t="s">
        <v>206</v>
      </c>
      <c r="D49" s="138" t="s">
        <v>206</v>
      </c>
      <c r="E49" s="138" t="s">
        <v>206</v>
      </c>
      <c r="F49" s="152">
        <v>6.5</v>
      </c>
      <c r="G49" s="138" t="s">
        <v>206</v>
      </c>
      <c r="H49" s="138" t="s">
        <v>205</v>
      </c>
      <c r="I49" s="139" t="s">
        <v>206</v>
      </c>
      <c r="J49" s="139" t="s">
        <v>206</v>
      </c>
      <c r="K49" s="139" t="s">
        <v>94</v>
      </c>
      <c r="L49" s="140"/>
      <c r="M49" s="141"/>
      <c r="N49" s="137"/>
      <c r="O49" s="146"/>
      <c r="P49" s="137" t="s">
        <v>92</v>
      </c>
      <c r="Q49" s="137" t="s">
        <v>93</v>
      </c>
    </row>
    <row r="50" spans="1:17">
      <c r="A50" s="137" t="s">
        <v>170</v>
      </c>
      <c r="B50" s="151">
        <v>0</v>
      </c>
      <c r="C50" s="138" t="s">
        <v>206</v>
      </c>
      <c r="D50" s="138" t="s">
        <v>206</v>
      </c>
      <c r="E50" s="138" t="s">
        <v>206</v>
      </c>
      <c r="F50" s="138" t="s">
        <v>206</v>
      </c>
      <c r="G50" s="138" t="s">
        <v>206</v>
      </c>
      <c r="H50" s="138" t="s">
        <v>205</v>
      </c>
      <c r="I50" s="139" t="s">
        <v>206</v>
      </c>
      <c r="J50" s="139" t="s">
        <v>206</v>
      </c>
      <c r="K50" s="139" t="s">
        <v>97</v>
      </c>
      <c r="L50" s="140"/>
      <c r="M50" s="141"/>
      <c r="N50" s="137"/>
      <c r="O50" s="146"/>
      <c r="P50" s="137" t="s">
        <v>95</v>
      </c>
      <c r="Q50" s="137" t="s">
        <v>96</v>
      </c>
    </row>
    <row r="52" spans="1:17" ht="15.75" thickBot="1"/>
    <row r="53" spans="1:17" ht="42.75" customHeight="1" thickBot="1">
      <c r="A53" s="317" t="s">
        <v>249</v>
      </c>
      <c r="B53" s="318"/>
      <c r="C53" s="318"/>
      <c r="D53" s="318"/>
      <c r="E53" s="318"/>
      <c r="F53" s="318"/>
      <c r="G53" s="318"/>
      <c r="H53" s="318"/>
      <c r="I53" s="318"/>
      <c r="J53" s="318"/>
      <c r="K53" s="318"/>
      <c r="L53" s="318"/>
      <c r="M53" s="318"/>
      <c r="N53" s="318"/>
      <c r="O53" s="318"/>
      <c r="P53" s="318"/>
      <c r="Q53" s="319"/>
    </row>
    <row r="54" spans="1:17">
      <c r="A54" s="316" t="s">
        <v>171</v>
      </c>
      <c r="B54" s="313" t="s">
        <v>286</v>
      </c>
      <c r="C54" s="313" t="s">
        <v>182</v>
      </c>
      <c r="D54" s="314" t="s">
        <v>145</v>
      </c>
      <c r="E54" s="314" t="s">
        <v>147</v>
      </c>
      <c r="F54" s="313" t="s">
        <v>173</v>
      </c>
      <c r="G54" s="314" t="s">
        <v>172</v>
      </c>
      <c r="H54" s="313" t="s">
        <v>13</v>
      </c>
      <c r="I54" s="313" t="s">
        <v>287</v>
      </c>
      <c r="J54" s="313" t="s">
        <v>187</v>
      </c>
      <c r="K54" s="313" t="s">
        <v>14</v>
      </c>
      <c r="L54" s="313" t="s">
        <v>15</v>
      </c>
      <c r="M54" s="320" t="s">
        <v>16</v>
      </c>
      <c r="N54" s="313" t="s">
        <v>12</v>
      </c>
      <c r="O54" s="313" t="s">
        <v>17</v>
      </c>
      <c r="P54" s="316" t="s">
        <v>11</v>
      </c>
      <c r="Q54" s="313" t="s">
        <v>12</v>
      </c>
    </row>
    <row r="55" spans="1:17">
      <c r="A55" s="316"/>
      <c r="B55" s="313"/>
      <c r="C55" s="313"/>
      <c r="D55" s="314"/>
      <c r="E55" s="314"/>
      <c r="F55" s="313"/>
      <c r="G55" s="314"/>
      <c r="H55" s="313"/>
      <c r="I55" s="313"/>
      <c r="J55" s="313"/>
      <c r="K55" s="313"/>
      <c r="L55" s="313"/>
      <c r="M55" s="320"/>
      <c r="N55" s="313"/>
      <c r="O55" s="313"/>
      <c r="P55" s="316"/>
      <c r="Q55" s="313"/>
    </row>
    <row r="56" spans="1:17" ht="16.5" thickBot="1">
      <c r="A56" s="154" t="s">
        <v>250</v>
      </c>
      <c r="B56" s="155" t="s">
        <v>205</v>
      </c>
      <c r="C56" s="155" t="s">
        <v>206</v>
      </c>
      <c r="D56" s="195" t="s">
        <v>206</v>
      </c>
      <c r="E56" s="195" t="s">
        <v>206</v>
      </c>
      <c r="F56" s="155" t="s">
        <v>206</v>
      </c>
      <c r="G56" s="195" t="s">
        <v>206</v>
      </c>
      <c r="H56" s="155" t="s">
        <v>205</v>
      </c>
      <c r="I56" s="156" t="s">
        <v>205</v>
      </c>
      <c r="J56" s="192" t="s">
        <v>205</v>
      </c>
      <c r="K56" s="156" t="s">
        <v>25</v>
      </c>
      <c r="L56" s="157"/>
      <c r="M56" s="158"/>
      <c r="N56" s="154"/>
      <c r="O56" s="159"/>
      <c r="P56" s="154"/>
      <c r="Q56" s="154"/>
    </row>
    <row r="57" spans="1:17" ht="30.75" thickBot="1">
      <c r="A57" s="154" t="s">
        <v>252</v>
      </c>
      <c r="B57" s="155" t="s">
        <v>205</v>
      </c>
      <c r="C57" s="155" t="s">
        <v>206</v>
      </c>
      <c r="D57" s="195" t="s">
        <v>206</v>
      </c>
      <c r="E57" s="195" t="s">
        <v>206</v>
      </c>
      <c r="F57" s="155" t="s">
        <v>206</v>
      </c>
      <c r="G57" s="195" t="s">
        <v>206</v>
      </c>
      <c r="H57" s="155" t="s">
        <v>205</v>
      </c>
      <c r="I57" s="156" t="s">
        <v>205</v>
      </c>
      <c r="J57" s="192" t="s">
        <v>186</v>
      </c>
      <c r="K57" s="156" t="s">
        <v>25</v>
      </c>
      <c r="L57" s="157"/>
      <c r="M57" s="158"/>
      <c r="N57" s="160"/>
      <c r="O57" s="161"/>
      <c r="P57" s="154"/>
      <c r="Q57" s="154"/>
    </row>
    <row r="58" spans="1:17" ht="45">
      <c r="A58" s="154" t="s">
        <v>251</v>
      </c>
      <c r="B58" s="155" t="s">
        <v>205</v>
      </c>
      <c r="C58" s="155" t="s">
        <v>206</v>
      </c>
      <c r="D58" s="195" t="s">
        <v>206</v>
      </c>
      <c r="E58" s="195" t="s">
        <v>206</v>
      </c>
      <c r="F58" s="155" t="s">
        <v>206</v>
      </c>
      <c r="G58" s="195" t="s">
        <v>206</v>
      </c>
      <c r="H58" s="155" t="s">
        <v>205</v>
      </c>
      <c r="I58" s="156" t="s">
        <v>205</v>
      </c>
      <c r="J58" s="192" t="s">
        <v>369</v>
      </c>
      <c r="K58" s="156" t="s">
        <v>25</v>
      </c>
      <c r="L58" s="157"/>
      <c r="M58" s="158"/>
      <c r="N58" s="160"/>
      <c r="O58" s="162"/>
      <c r="P58" s="154"/>
      <c r="Q58" s="154"/>
    </row>
    <row r="59" spans="1:17">
      <c r="A59" s="154" t="s">
        <v>253</v>
      </c>
      <c r="B59" s="155" t="s">
        <v>205</v>
      </c>
      <c r="C59" s="155" t="s">
        <v>206</v>
      </c>
      <c r="D59" s="195" t="s">
        <v>206</v>
      </c>
      <c r="E59" s="195" t="s">
        <v>206</v>
      </c>
      <c r="F59" s="155" t="s">
        <v>206</v>
      </c>
      <c r="G59" s="195" t="s">
        <v>206</v>
      </c>
      <c r="H59" s="155" t="s">
        <v>205</v>
      </c>
      <c r="I59" s="156" t="s">
        <v>205</v>
      </c>
      <c r="J59" s="192" t="s">
        <v>226</v>
      </c>
      <c r="K59" s="156" t="s">
        <v>25</v>
      </c>
      <c r="L59" s="157"/>
      <c r="M59" s="158"/>
      <c r="N59" s="160"/>
      <c r="O59" s="163"/>
      <c r="P59" s="154"/>
      <c r="Q59" s="154"/>
    </row>
    <row r="60" spans="1:17" ht="45">
      <c r="A60" s="154" t="s">
        <v>296</v>
      </c>
      <c r="B60" s="155" t="s">
        <v>205</v>
      </c>
      <c r="C60" s="155" t="s">
        <v>206</v>
      </c>
      <c r="D60" s="195" t="s">
        <v>206</v>
      </c>
      <c r="E60" s="195" t="s">
        <v>206</v>
      </c>
      <c r="F60" s="155" t="s">
        <v>206</v>
      </c>
      <c r="G60" s="195" t="s">
        <v>206</v>
      </c>
      <c r="H60" s="155" t="s">
        <v>205</v>
      </c>
      <c r="I60" s="156" t="s">
        <v>205</v>
      </c>
      <c r="J60" s="192" t="s">
        <v>297</v>
      </c>
      <c r="K60" s="156" t="s">
        <v>25</v>
      </c>
      <c r="L60" s="157"/>
      <c r="M60" s="158"/>
      <c r="N60" s="160"/>
      <c r="O60" s="163"/>
      <c r="P60" s="154"/>
      <c r="Q60" s="154"/>
    </row>
    <row r="61" spans="1:17" ht="75">
      <c r="A61" s="154" t="s">
        <v>304</v>
      </c>
      <c r="B61" s="191" t="s">
        <v>205</v>
      </c>
      <c r="C61" s="164" t="s">
        <v>206</v>
      </c>
      <c r="D61" s="196" t="s">
        <v>206</v>
      </c>
      <c r="E61" s="197" t="s">
        <v>206</v>
      </c>
      <c r="F61" s="165">
        <v>9.5</v>
      </c>
      <c r="G61" s="195" t="s">
        <v>206</v>
      </c>
      <c r="H61" s="155" t="s">
        <v>205</v>
      </c>
      <c r="I61" s="164" t="s">
        <v>205</v>
      </c>
      <c r="J61" s="192" t="s">
        <v>284</v>
      </c>
      <c r="K61" s="156" t="s">
        <v>25</v>
      </c>
      <c r="L61" s="157"/>
      <c r="M61" s="158"/>
      <c r="N61" s="160"/>
      <c r="O61" s="163"/>
      <c r="P61" s="154"/>
      <c r="Q61" s="154"/>
    </row>
    <row r="62" spans="1:17">
      <c r="A62" s="154" t="s">
        <v>285</v>
      </c>
      <c r="B62" s="194">
        <v>1.8</v>
      </c>
      <c r="C62" s="164">
        <v>500</v>
      </c>
      <c r="D62" s="196"/>
      <c r="E62" s="197"/>
      <c r="F62" s="165">
        <v>10.5</v>
      </c>
      <c r="G62" s="195" t="s">
        <v>206</v>
      </c>
      <c r="H62" s="155" t="s">
        <v>205</v>
      </c>
      <c r="I62" s="164">
        <v>2400</v>
      </c>
      <c r="J62" s="192" t="s">
        <v>205</v>
      </c>
      <c r="K62" s="156" t="s">
        <v>25</v>
      </c>
      <c r="L62" s="157"/>
      <c r="M62" s="158"/>
      <c r="N62" s="154"/>
      <c r="O62" s="163"/>
      <c r="P62" s="154"/>
      <c r="Q62" s="154"/>
    </row>
    <row r="63" spans="1:17">
      <c r="A63" s="154" t="s">
        <v>288</v>
      </c>
      <c r="B63" s="194">
        <v>1.8</v>
      </c>
      <c r="C63" s="164">
        <v>500</v>
      </c>
      <c r="D63" s="196"/>
      <c r="E63" s="197"/>
      <c r="F63" s="165">
        <v>10.5</v>
      </c>
      <c r="G63" s="195" t="s">
        <v>206</v>
      </c>
      <c r="H63" s="155" t="s">
        <v>205</v>
      </c>
      <c r="I63" s="164">
        <v>2400</v>
      </c>
      <c r="J63" s="192" t="s">
        <v>205</v>
      </c>
      <c r="K63" s="156" t="s">
        <v>289</v>
      </c>
      <c r="L63" s="157"/>
      <c r="M63" s="158"/>
      <c r="N63" s="154"/>
      <c r="O63" s="163"/>
      <c r="P63" s="154"/>
      <c r="Q63" s="154"/>
    </row>
    <row r="64" spans="1:17" ht="45">
      <c r="A64" s="154" t="s">
        <v>290</v>
      </c>
      <c r="B64" s="155" t="s">
        <v>205</v>
      </c>
      <c r="C64" s="155" t="s">
        <v>206</v>
      </c>
      <c r="D64" s="195" t="s">
        <v>206</v>
      </c>
      <c r="E64" s="195" t="s">
        <v>206</v>
      </c>
      <c r="F64" s="155" t="s">
        <v>206</v>
      </c>
      <c r="G64" s="195" t="s">
        <v>206</v>
      </c>
      <c r="H64" s="155" t="s">
        <v>205</v>
      </c>
      <c r="I64" s="156" t="s">
        <v>205</v>
      </c>
      <c r="J64" s="192" t="s">
        <v>291</v>
      </c>
      <c r="K64" s="156" t="s">
        <v>25</v>
      </c>
      <c r="L64" s="157"/>
      <c r="M64" s="158"/>
      <c r="N64" s="154"/>
      <c r="O64" s="163"/>
      <c r="P64" s="154"/>
      <c r="Q64" s="154"/>
    </row>
    <row r="65" spans="1:17">
      <c r="A65" s="154" t="s">
        <v>292</v>
      </c>
      <c r="B65" s="191" t="s">
        <v>205</v>
      </c>
      <c r="C65" s="164">
        <v>1000</v>
      </c>
      <c r="D65" s="196" t="s">
        <v>206</v>
      </c>
      <c r="E65" s="197" t="s">
        <v>206</v>
      </c>
      <c r="F65" s="165">
        <v>10.5</v>
      </c>
      <c r="G65" s="195" t="s">
        <v>206</v>
      </c>
      <c r="H65" s="166">
        <v>0.5</v>
      </c>
      <c r="I65" s="156" t="s">
        <v>205</v>
      </c>
      <c r="J65" s="192" t="s">
        <v>205</v>
      </c>
      <c r="K65" s="156" t="s">
        <v>25</v>
      </c>
      <c r="L65" s="157"/>
      <c r="M65" s="158"/>
      <c r="N65" s="154"/>
      <c r="O65" s="163"/>
      <c r="P65" s="154"/>
      <c r="Q65" s="154"/>
    </row>
    <row r="66" spans="1:17" ht="45">
      <c r="A66" s="154" t="s">
        <v>293</v>
      </c>
      <c r="B66" s="191" t="s">
        <v>205</v>
      </c>
      <c r="C66" s="164">
        <v>1500</v>
      </c>
      <c r="D66" s="196" t="s">
        <v>206</v>
      </c>
      <c r="E66" s="197" t="s">
        <v>206</v>
      </c>
      <c r="F66" s="165">
        <v>12</v>
      </c>
      <c r="G66" s="195" t="s">
        <v>206</v>
      </c>
      <c r="H66" s="166">
        <v>0.6</v>
      </c>
      <c r="I66" s="156" t="s">
        <v>205</v>
      </c>
      <c r="J66" s="192" t="s">
        <v>294</v>
      </c>
      <c r="K66" s="156" t="s">
        <v>25</v>
      </c>
      <c r="L66" s="157"/>
      <c r="M66" s="158"/>
      <c r="N66" s="154"/>
      <c r="O66" s="163"/>
      <c r="P66" s="154"/>
      <c r="Q66" s="154"/>
    </row>
    <row r="67" spans="1:17">
      <c r="A67" s="154" t="s">
        <v>295</v>
      </c>
      <c r="B67" s="193">
        <v>0.03</v>
      </c>
      <c r="C67" s="155">
        <v>2000</v>
      </c>
      <c r="D67" s="195" t="s">
        <v>206</v>
      </c>
      <c r="E67" s="195" t="s">
        <v>206</v>
      </c>
      <c r="F67" s="165">
        <v>6</v>
      </c>
      <c r="G67" s="195" t="s">
        <v>206</v>
      </c>
      <c r="H67" s="155" t="s">
        <v>205</v>
      </c>
      <c r="I67" s="156" t="s">
        <v>205</v>
      </c>
      <c r="J67" s="192" t="s">
        <v>206</v>
      </c>
      <c r="K67" s="156" t="s">
        <v>25</v>
      </c>
      <c r="L67" s="157"/>
      <c r="M67" s="158"/>
      <c r="N67" s="154"/>
      <c r="O67" s="163"/>
      <c r="P67" s="154"/>
      <c r="Q67" s="154"/>
    </row>
    <row r="70" spans="1:17" ht="15.75" thickBot="1"/>
    <row r="71" spans="1:17" ht="42.75" customHeight="1" thickBot="1">
      <c r="A71" s="317" t="s">
        <v>254</v>
      </c>
      <c r="B71" s="318"/>
      <c r="C71" s="318"/>
      <c r="D71" s="318"/>
      <c r="E71" s="318"/>
      <c r="F71" s="318"/>
      <c r="G71" s="318"/>
      <c r="H71" s="318"/>
      <c r="I71" s="318"/>
      <c r="J71" s="318"/>
      <c r="K71" s="318"/>
      <c r="L71" s="318"/>
      <c r="M71" s="318"/>
      <c r="N71" s="318"/>
      <c r="O71" s="318"/>
      <c r="P71" s="318"/>
      <c r="Q71" s="319"/>
    </row>
    <row r="72" spans="1:17" ht="74.25" customHeight="1">
      <c r="A72" s="184" t="s">
        <v>171</v>
      </c>
      <c r="B72" s="185" t="s">
        <v>174</v>
      </c>
      <c r="C72" s="185" t="s">
        <v>182</v>
      </c>
      <c r="D72" s="185" t="s">
        <v>145</v>
      </c>
      <c r="E72" s="185" t="s">
        <v>147</v>
      </c>
      <c r="F72" s="185" t="s">
        <v>173</v>
      </c>
      <c r="G72" s="211" t="s">
        <v>172</v>
      </c>
      <c r="H72" s="185" t="s">
        <v>13</v>
      </c>
      <c r="I72" s="185" t="s">
        <v>287</v>
      </c>
      <c r="J72" s="185" t="s">
        <v>187</v>
      </c>
      <c r="K72" s="185" t="s">
        <v>14</v>
      </c>
      <c r="L72" s="185" t="s">
        <v>15</v>
      </c>
      <c r="M72" s="186" t="s">
        <v>16</v>
      </c>
      <c r="N72" s="185" t="s">
        <v>12</v>
      </c>
      <c r="O72" s="185" t="s">
        <v>17</v>
      </c>
      <c r="P72" s="184" t="s">
        <v>11</v>
      </c>
      <c r="Q72" s="185" t="s">
        <v>12</v>
      </c>
    </row>
    <row r="73" spans="1:17" ht="16.5" thickBot="1">
      <c r="A73" s="167" t="s">
        <v>250</v>
      </c>
      <c r="B73" s="168" t="s">
        <v>205</v>
      </c>
      <c r="C73" s="168" t="s">
        <v>206</v>
      </c>
      <c r="D73" s="168" t="s">
        <v>206</v>
      </c>
      <c r="E73" s="168" t="s">
        <v>206</v>
      </c>
      <c r="F73" s="168" t="s">
        <v>206</v>
      </c>
      <c r="G73" s="212" t="s">
        <v>206</v>
      </c>
      <c r="H73" s="168" t="s">
        <v>205</v>
      </c>
      <c r="I73" s="169" t="s">
        <v>205</v>
      </c>
      <c r="J73" s="169" t="s">
        <v>206</v>
      </c>
      <c r="K73" s="169" t="s">
        <v>25</v>
      </c>
      <c r="L73" s="170"/>
      <c r="M73" s="171"/>
      <c r="N73" s="167"/>
      <c r="O73" s="172"/>
      <c r="P73" s="167"/>
      <c r="Q73" s="167"/>
    </row>
    <row r="74" spans="1:17" ht="15.75" thickBot="1">
      <c r="A74" s="167" t="s">
        <v>312</v>
      </c>
      <c r="B74" s="168" t="s">
        <v>205</v>
      </c>
      <c r="C74" s="168" t="s">
        <v>206</v>
      </c>
      <c r="D74" s="168" t="s">
        <v>206</v>
      </c>
      <c r="E74" s="168" t="s">
        <v>206</v>
      </c>
      <c r="F74" s="168" t="s">
        <v>206</v>
      </c>
      <c r="G74" s="212" t="s">
        <v>206</v>
      </c>
      <c r="H74" s="168" t="s">
        <v>205</v>
      </c>
      <c r="I74" s="169" t="s">
        <v>205</v>
      </c>
      <c r="J74" s="169" t="s">
        <v>186</v>
      </c>
      <c r="K74" s="169" t="s">
        <v>25</v>
      </c>
      <c r="L74" s="170"/>
      <c r="M74" s="171"/>
      <c r="N74" s="173"/>
      <c r="O74" s="174"/>
      <c r="P74" s="167"/>
      <c r="Q74" s="167"/>
    </row>
    <row r="75" spans="1:17" ht="15.75">
      <c r="A75" s="167" t="s">
        <v>251</v>
      </c>
      <c r="B75" s="168" t="s">
        <v>205</v>
      </c>
      <c r="C75" s="168" t="s">
        <v>206</v>
      </c>
      <c r="D75" s="168" t="s">
        <v>206</v>
      </c>
      <c r="E75" s="168" t="s">
        <v>206</v>
      </c>
      <c r="F75" s="168" t="s">
        <v>206</v>
      </c>
      <c r="G75" s="212" t="s">
        <v>206</v>
      </c>
      <c r="H75" s="168" t="s">
        <v>205</v>
      </c>
      <c r="I75" s="169" t="s">
        <v>205</v>
      </c>
      <c r="J75" s="169" t="s">
        <v>186</v>
      </c>
      <c r="K75" s="169" t="s">
        <v>25</v>
      </c>
      <c r="L75" s="170"/>
      <c r="M75" s="171"/>
      <c r="N75" s="173"/>
      <c r="O75" s="175"/>
      <c r="P75" s="167"/>
      <c r="Q75" s="167"/>
    </row>
    <row r="76" spans="1:17">
      <c r="A76" s="167" t="s">
        <v>359</v>
      </c>
      <c r="B76" s="168" t="s">
        <v>205</v>
      </c>
      <c r="C76" s="168" t="s">
        <v>206</v>
      </c>
      <c r="D76" s="168" t="s">
        <v>206</v>
      </c>
      <c r="E76" s="168" t="s">
        <v>206</v>
      </c>
      <c r="F76" s="168" t="s">
        <v>206</v>
      </c>
      <c r="G76" s="212" t="s">
        <v>206</v>
      </c>
      <c r="H76" s="168" t="s">
        <v>205</v>
      </c>
      <c r="I76" s="169" t="s">
        <v>205</v>
      </c>
      <c r="J76" s="169" t="s">
        <v>226</v>
      </c>
      <c r="K76" s="169" t="s">
        <v>25</v>
      </c>
      <c r="L76" s="170"/>
      <c r="M76" s="171"/>
      <c r="N76" s="173"/>
      <c r="O76" s="176"/>
      <c r="P76" s="167"/>
      <c r="Q76" s="167"/>
    </row>
    <row r="77" spans="1:17" ht="120">
      <c r="A77" s="167" t="s">
        <v>257</v>
      </c>
      <c r="B77" s="168" t="s">
        <v>205</v>
      </c>
      <c r="C77" s="168" t="s">
        <v>206</v>
      </c>
      <c r="D77" s="182">
        <v>8.5</v>
      </c>
      <c r="E77" s="168" t="s">
        <v>206</v>
      </c>
      <c r="F77" s="168" t="s">
        <v>206</v>
      </c>
      <c r="G77" s="212" t="s">
        <v>206</v>
      </c>
      <c r="H77" s="168" t="s">
        <v>205</v>
      </c>
      <c r="I77" s="169" t="s">
        <v>205</v>
      </c>
      <c r="J77" s="183" t="s">
        <v>256</v>
      </c>
      <c r="K77" s="169" t="s">
        <v>255</v>
      </c>
      <c r="L77" s="170"/>
      <c r="M77" s="171"/>
      <c r="N77" s="173"/>
      <c r="O77" s="176"/>
      <c r="P77" s="167"/>
      <c r="Q77" s="167"/>
    </row>
    <row r="78" spans="1:17" ht="45">
      <c r="A78" s="167" t="s">
        <v>258</v>
      </c>
      <c r="B78" s="181">
        <v>0.55000000000000004</v>
      </c>
      <c r="C78" s="168" t="s">
        <v>206</v>
      </c>
      <c r="D78" s="182">
        <v>9.5</v>
      </c>
      <c r="E78" s="178">
        <v>4</v>
      </c>
      <c r="F78" s="182">
        <v>10.5</v>
      </c>
      <c r="G78" s="212" t="s">
        <v>206</v>
      </c>
      <c r="H78" s="179">
        <v>0.4</v>
      </c>
      <c r="I78" s="169" t="s">
        <v>205</v>
      </c>
      <c r="J78" s="180" t="s">
        <v>180</v>
      </c>
      <c r="K78" s="169" t="s">
        <v>25</v>
      </c>
      <c r="L78" s="170"/>
      <c r="M78" s="171"/>
      <c r="N78" s="167"/>
      <c r="O78" s="176"/>
      <c r="P78" s="167"/>
      <c r="Q78" s="167"/>
    </row>
    <row r="79" spans="1:17" ht="30">
      <c r="A79" s="167" t="s">
        <v>259</v>
      </c>
      <c r="B79" s="181">
        <v>0</v>
      </c>
      <c r="C79" s="168" t="s">
        <v>206</v>
      </c>
      <c r="D79" s="182">
        <v>9.5</v>
      </c>
      <c r="E79" s="168" t="s">
        <v>206</v>
      </c>
      <c r="F79" s="182">
        <v>10.5</v>
      </c>
      <c r="G79" s="212" t="s">
        <v>206</v>
      </c>
      <c r="H79" s="179">
        <v>0.4</v>
      </c>
      <c r="I79" s="169" t="s">
        <v>205</v>
      </c>
      <c r="J79" s="180" t="s">
        <v>261</v>
      </c>
      <c r="K79" s="169" t="s">
        <v>260</v>
      </c>
      <c r="L79" s="170"/>
      <c r="M79" s="171"/>
      <c r="N79" s="167"/>
      <c r="O79" s="176"/>
      <c r="P79" s="167"/>
      <c r="Q79" s="167"/>
    </row>
    <row r="80" spans="1:17">
      <c r="A80" s="167" t="s">
        <v>262</v>
      </c>
      <c r="B80" s="181">
        <v>0.55000000000000004</v>
      </c>
      <c r="C80" s="168" t="s">
        <v>206</v>
      </c>
      <c r="D80" s="182">
        <v>9.5</v>
      </c>
      <c r="E80" s="178">
        <v>0</v>
      </c>
      <c r="F80" s="182">
        <v>10.5</v>
      </c>
      <c r="G80" s="212" t="s">
        <v>206</v>
      </c>
      <c r="H80" s="179">
        <v>0.4</v>
      </c>
      <c r="I80" s="169" t="s">
        <v>205</v>
      </c>
      <c r="J80" s="180" t="s">
        <v>226</v>
      </c>
      <c r="K80" s="169" t="s">
        <v>25</v>
      </c>
      <c r="L80" s="170"/>
      <c r="M80" s="171"/>
      <c r="N80" s="167"/>
      <c r="O80" s="176"/>
      <c r="P80" s="167"/>
      <c r="Q80" s="167"/>
    </row>
    <row r="81" spans="1:17">
      <c r="A81" s="167" t="s">
        <v>263</v>
      </c>
      <c r="B81" s="181">
        <v>0.495</v>
      </c>
      <c r="C81" s="177">
        <v>500</v>
      </c>
      <c r="D81" s="182">
        <v>9.5</v>
      </c>
      <c r="E81" s="178">
        <v>4</v>
      </c>
      <c r="F81" s="182">
        <v>10.5</v>
      </c>
      <c r="G81" s="212" t="s">
        <v>206</v>
      </c>
      <c r="H81" s="168" t="s">
        <v>205</v>
      </c>
      <c r="I81" s="178">
        <v>2400</v>
      </c>
      <c r="J81" s="169" t="s">
        <v>206</v>
      </c>
      <c r="K81" s="169" t="s">
        <v>25</v>
      </c>
      <c r="L81" s="170"/>
      <c r="M81" s="171"/>
      <c r="N81" s="167"/>
      <c r="O81" s="176"/>
      <c r="P81" s="167"/>
      <c r="Q81" s="167"/>
    </row>
    <row r="82" spans="1:17">
      <c r="A82" s="167" t="s">
        <v>264</v>
      </c>
      <c r="B82" s="181">
        <v>0.41299999999999998</v>
      </c>
      <c r="C82" s="177">
        <v>500</v>
      </c>
      <c r="D82" s="182">
        <v>8.5</v>
      </c>
      <c r="E82" s="178">
        <v>4</v>
      </c>
      <c r="F82" s="182">
        <v>9.5</v>
      </c>
      <c r="G82" s="212" t="s">
        <v>206</v>
      </c>
      <c r="H82" s="168" t="s">
        <v>205</v>
      </c>
      <c r="I82" s="178">
        <v>2400</v>
      </c>
      <c r="J82" s="169" t="s">
        <v>206</v>
      </c>
      <c r="K82" s="169" t="s">
        <v>25</v>
      </c>
      <c r="L82" s="170"/>
      <c r="M82" s="171"/>
      <c r="N82" s="167"/>
      <c r="O82" s="176"/>
      <c r="P82" s="167"/>
      <c r="Q82" s="167"/>
    </row>
    <row r="83" spans="1:17">
      <c r="A83" s="167" t="s">
        <v>267</v>
      </c>
      <c r="B83" s="181">
        <v>0.41299999999999998</v>
      </c>
      <c r="C83" s="177">
        <v>500</v>
      </c>
      <c r="D83" s="182">
        <v>8.5</v>
      </c>
      <c r="E83" s="178">
        <v>4</v>
      </c>
      <c r="F83" s="182">
        <v>9.5</v>
      </c>
      <c r="G83" s="212" t="s">
        <v>206</v>
      </c>
      <c r="H83" s="168" t="s">
        <v>205</v>
      </c>
      <c r="I83" s="178">
        <v>2400</v>
      </c>
      <c r="J83" s="169" t="s">
        <v>206</v>
      </c>
      <c r="K83" s="169" t="s">
        <v>25</v>
      </c>
      <c r="L83" s="170"/>
      <c r="M83" s="171"/>
      <c r="N83" s="167"/>
      <c r="O83" s="176"/>
      <c r="P83" s="167"/>
      <c r="Q83" s="167"/>
    </row>
    <row r="84" spans="1:17">
      <c r="A84" s="167" t="s">
        <v>268</v>
      </c>
      <c r="B84" s="181">
        <v>0.495</v>
      </c>
      <c r="C84" s="177">
        <v>500</v>
      </c>
      <c r="D84" s="182">
        <v>8.5</v>
      </c>
      <c r="E84" s="178">
        <v>4</v>
      </c>
      <c r="F84" s="182">
        <v>9.5</v>
      </c>
      <c r="G84" s="212" t="s">
        <v>206</v>
      </c>
      <c r="H84" s="179">
        <v>0.3</v>
      </c>
      <c r="I84" s="169" t="s">
        <v>205</v>
      </c>
      <c r="J84" s="169" t="s">
        <v>206</v>
      </c>
      <c r="K84" s="189" t="s">
        <v>269</v>
      </c>
      <c r="L84" s="170"/>
      <c r="M84" s="171"/>
      <c r="N84" s="167"/>
      <c r="O84" s="176"/>
      <c r="P84" s="167"/>
      <c r="Q84" s="167"/>
    </row>
    <row r="85" spans="1:17">
      <c r="A85" s="167" t="s">
        <v>270</v>
      </c>
      <c r="B85" s="181">
        <v>0.41299999999999998</v>
      </c>
      <c r="C85" s="168" t="s">
        <v>206</v>
      </c>
      <c r="D85" s="182">
        <v>5.5</v>
      </c>
      <c r="E85" s="178">
        <v>3</v>
      </c>
      <c r="F85" s="168" t="s">
        <v>206</v>
      </c>
      <c r="G85" s="212" t="s">
        <v>206</v>
      </c>
      <c r="H85" s="168" t="s">
        <v>205</v>
      </c>
      <c r="I85" s="169" t="s">
        <v>205</v>
      </c>
      <c r="J85" s="169" t="s">
        <v>206</v>
      </c>
      <c r="K85" s="169" t="s">
        <v>25</v>
      </c>
      <c r="L85" s="170"/>
      <c r="M85" s="171"/>
      <c r="N85" s="167"/>
      <c r="O85" s="176"/>
      <c r="P85" s="167"/>
      <c r="Q85" s="167"/>
    </row>
    <row r="86" spans="1:17">
      <c r="A86" s="167" t="s">
        <v>275</v>
      </c>
      <c r="B86" s="181">
        <v>0.82499999999999996</v>
      </c>
      <c r="C86" s="168" t="s">
        <v>206</v>
      </c>
      <c r="D86" s="182">
        <v>12.5</v>
      </c>
      <c r="E86" s="178">
        <v>5</v>
      </c>
      <c r="F86" s="182">
        <v>13.5</v>
      </c>
      <c r="G86" s="212" t="s">
        <v>206</v>
      </c>
      <c r="H86" s="179">
        <v>0.3</v>
      </c>
      <c r="I86" s="169" t="s">
        <v>205</v>
      </c>
      <c r="J86" s="169" t="s">
        <v>206</v>
      </c>
      <c r="K86" s="169" t="s">
        <v>25</v>
      </c>
      <c r="L86" s="170"/>
      <c r="M86" s="171"/>
      <c r="N86" s="167"/>
      <c r="O86" s="176"/>
      <c r="P86" s="167"/>
      <c r="Q86" s="167"/>
    </row>
    <row r="87" spans="1:17" ht="75">
      <c r="A87" s="167" t="s">
        <v>276</v>
      </c>
      <c r="B87" s="168" t="s">
        <v>205</v>
      </c>
      <c r="C87" s="168" t="s">
        <v>206</v>
      </c>
      <c r="D87" s="168" t="s">
        <v>206</v>
      </c>
      <c r="E87" s="168" t="s">
        <v>206</v>
      </c>
      <c r="F87" s="168" t="s">
        <v>206</v>
      </c>
      <c r="G87" s="212" t="s">
        <v>206</v>
      </c>
      <c r="H87" s="168" t="s">
        <v>205</v>
      </c>
      <c r="I87" s="169" t="s">
        <v>205</v>
      </c>
      <c r="J87" s="183" t="s">
        <v>271</v>
      </c>
      <c r="K87" s="169" t="s">
        <v>25</v>
      </c>
      <c r="L87" s="170"/>
      <c r="M87" s="171"/>
      <c r="N87" s="167"/>
      <c r="O87" s="176"/>
      <c r="P87" s="167"/>
      <c r="Q87" s="167"/>
    </row>
    <row r="88" spans="1:17">
      <c r="A88" s="167" t="s">
        <v>274</v>
      </c>
      <c r="B88" s="168" t="s">
        <v>205</v>
      </c>
      <c r="C88" s="168" t="s">
        <v>206</v>
      </c>
      <c r="D88" s="168" t="s">
        <v>206</v>
      </c>
      <c r="E88" s="168" t="s">
        <v>206</v>
      </c>
      <c r="F88" s="168" t="s">
        <v>206</v>
      </c>
      <c r="G88" s="212" t="s">
        <v>206</v>
      </c>
      <c r="H88" s="168" t="s">
        <v>205</v>
      </c>
      <c r="I88" s="169" t="s">
        <v>205</v>
      </c>
      <c r="J88" s="171" t="s">
        <v>272</v>
      </c>
      <c r="K88" s="169" t="s">
        <v>25</v>
      </c>
      <c r="L88" s="170"/>
      <c r="M88" s="171"/>
      <c r="N88" s="167"/>
      <c r="O88" s="176"/>
      <c r="P88" s="167"/>
      <c r="Q88" s="167"/>
    </row>
    <row r="89" spans="1:17">
      <c r="A89" s="167" t="s">
        <v>273</v>
      </c>
      <c r="B89" s="168" t="s">
        <v>205</v>
      </c>
      <c r="C89" s="168">
        <v>1000</v>
      </c>
      <c r="D89" s="168" t="s">
        <v>206</v>
      </c>
      <c r="E89" s="182">
        <v>10.5</v>
      </c>
      <c r="F89" s="168" t="s">
        <v>206</v>
      </c>
      <c r="G89" s="212" t="s">
        <v>206</v>
      </c>
      <c r="H89" s="179">
        <v>0.5</v>
      </c>
      <c r="I89" s="169" t="s">
        <v>205</v>
      </c>
      <c r="J89" s="171"/>
      <c r="K89" s="169" t="s">
        <v>25</v>
      </c>
      <c r="L89" s="170"/>
      <c r="M89" s="171"/>
      <c r="N89" s="167"/>
      <c r="O89" s="176"/>
      <c r="P89" s="167"/>
      <c r="Q89" s="167"/>
    </row>
    <row r="90" spans="1:17">
      <c r="A90" s="167" t="s">
        <v>277</v>
      </c>
      <c r="B90" s="168" t="s">
        <v>205</v>
      </c>
      <c r="C90" s="168" t="s">
        <v>206</v>
      </c>
      <c r="D90" s="168" t="s">
        <v>206</v>
      </c>
      <c r="E90" s="182">
        <v>5</v>
      </c>
      <c r="F90" s="168" t="s">
        <v>206</v>
      </c>
      <c r="G90" s="212" t="s">
        <v>206</v>
      </c>
      <c r="H90" s="179">
        <v>0.1</v>
      </c>
      <c r="I90" s="169" t="s">
        <v>205</v>
      </c>
      <c r="J90" s="169"/>
      <c r="K90" s="169" t="s">
        <v>25</v>
      </c>
      <c r="L90" s="170"/>
      <c r="M90" s="171"/>
      <c r="N90" s="167"/>
      <c r="O90" s="176"/>
      <c r="P90" s="167"/>
      <c r="Q90" s="167"/>
    </row>
    <row r="91" spans="1:17">
      <c r="A91" s="167" t="s">
        <v>313</v>
      </c>
      <c r="B91" s="168" t="s">
        <v>205</v>
      </c>
      <c r="C91" s="168">
        <v>1500</v>
      </c>
      <c r="D91" s="168" t="s">
        <v>206</v>
      </c>
      <c r="E91" s="182">
        <v>12</v>
      </c>
      <c r="F91" s="168" t="s">
        <v>206</v>
      </c>
      <c r="G91" s="212" t="s">
        <v>206</v>
      </c>
      <c r="H91" s="179">
        <v>0.6</v>
      </c>
      <c r="I91" s="169" t="s">
        <v>205</v>
      </c>
      <c r="J91" s="169"/>
      <c r="K91" s="169" t="s">
        <v>25</v>
      </c>
      <c r="L91" s="170"/>
      <c r="M91" s="171"/>
      <c r="N91" s="167"/>
      <c r="O91" s="176"/>
      <c r="P91" s="167"/>
      <c r="Q91" s="167"/>
    </row>
    <row r="92" spans="1:17" ht="45">
      <c r="A92" s="167" t="s">
        <v>278</v>
      </c>
      <c r="B92" s="190">
        <v>6.7499999999999999E-3</v>
      </c>
      <c r="C92" s="168">
        <v>2000</v>
      </c>
      <c r="D92" s="168" t="s">
        <v>206</v>
      </c>
      <c r="E92" s="182">
        <v>6</v>
      </c>
      <c r="F92" s="168" t="s">
        <v>206</v>
      </c>
      <c r="G92" s="212" t="s">
        <v>206</v>
      </c>
      <c r="H92" s="168" t="s">
        <v>205</v>
      </c>
      <c r="I92" s="169" t="s">
        <v>205</v>
      </c>
      <c r="J92" s="183" t="s">
        <v>279</v>
      </c>
      <c r="K92" s="169" t="s">
        <v>25</v>
      </c>
      <c r="L92" s="170"/>
      <c r="M92" s="171"/>
      <c r="N92" s="167"/>
      <c r="O92" s="176"/>
      <c r="P92" s="167"/>
      <c r="Q92" s="167"/>
    </row>
    <row r="93" spans="1:17" ht="75">
      <c r="A93" s="167" t="s">
        <v>280</v>
      </c>
      <c r="B93" s="168" t="s">
        <v>205</v>
      </c>
      <c r="C93" s="168" t="s">
        <v>206</v>
      </c>
      <c r="D93" s="168" t="s">
        <v>206</v>
      </c>
      <c r="E93" s="168" t="s">
        <v>206</v>
      </c>
      <c r="F93" s="168" t="s">
        <v>206</v>
      </c>
      <c r="G93" s="212" t="s">
        <v>206</v>
      </c>
      <c r="H93" s="168" t="s">
        <v>205</v>
      </c>
      <c r="I93" s="169" t="s">
        <v>205</v>
      </c>
      <c r="J93" s="183" t="s">
        <v>281</v>
      </c>
      <c r="K93" s="169" t="s">
        <v>25</v>
      </c>
      <c r="L93" s="170"/>
      <c r="M93" s="171"/>
      <c r="N93" s="167"/>
      <c r="O93" s="176"/>
      <c r="P93" s="167"/>
      <c r="Q93" s="167"/>
    </row>
    <row r="94" spans="1:17">
      <c r="A94" s="167"/>
      <c r="B94" s="181"/>
      <c r="C94" s="168"/>
      <c r="D94" s="182"/>
      <c r="E94" s="178"/>
      <c r="F94" s="168"/>
      <c r="G94" s="179"/>
      <c r="H94" s="179"/>
      <c r="I94" s="169"/>
      <c r="J94" s="169"/>
      <c r="K94" s="170"/>
      <c r="L94" s="170"/>
      <c r="M94" s="171"/>
      <c r="N94" s="167"/>
      <c r="O94" s="176"/>
      <c r="P94" s="167"/>
      <c r="Q94" s="167"/>
    </row>
    <row r="95" spans="1:17">
      <c r="A95" s="167"/>
      <c r="B95" s="181"/>
      <c r="C95" s="177"/>
      <c r="D95" s="182"/>
      <c r="E95" s="178"/>
      <c r="F95" s="182"/>
      <c r="G95" s="179"/>
      <c r="H95" s="179"/>
      <c r="I95" s="169"/>
      <c r="J95" s="171"/>
      <c r="K95" s="169"/>
      <c r="L95" s="170"/>
      <c r="M95" s="171"/>
      <c r="N95" s="167"/>
      <c r="O95" s="176"/>
      <c r="P95" s="167"/>
      <c r="Q95" s="167"/>
    </row>
    <row r="96" spans="1:17">
      <c r="A96" s="167"/>
      <c r="B96" s="181"/>
      <c r="C96" s="177"/>
      <c r="D96" s="168"/>
      <c r="E96" s="168"/>
      <c r="F96" s="182"/>
      <c r="G96" s="179"/>
      <c r="H96" s="179"/>
      <c r="I96" s="169"/>
      <c r="J96" s="169"/>
      <c r="K96" s="169"/>
      <c r="L96" s="170"/>
      <c r="M96" s="171"/>
      <c r="N96" s="167"/>
      <c r="O96" s="176"/>
      <c r="P96" s="167"/>
      <c r="Q96" s="167"/>
    </row>
    <row r="97" spans="1:17">
      <c r="A97" s="167"/>
      <c r="B97" s="181"/>
      <c r="C97" s="177"/>
      <c r="D97" s="168"/>
      <c r="E97" s="168"/>
      <c r="F97" s="182"/>
      <c r="G97" s="179"/>
      <c r="H97" s="179"/>
      <c r="I97" s="169"/>
      <c r="J97" s="169"/>
      <c r="K97" s="169"/>
      <c r="L97" s="170"/>
      <c r="M97" s="171"/>
      <c r="N97" s="167"/>
      <c r="O97" s="176"/>
      <c r="P97" s="167"/>
      <c r="Q97" s="167"/>
    </row>
    <row r="98" spans="1:17">
      <c r="A98" s="167"/>
      <c r="B98" s="181"/>
      <c r="C98" s="168"/>
      <c r="D98" s="168"/>
      <c r="E98" s="168"/>
      <c r="F98" s="168"/>
      <c r="G98" s="168"/>
      <c r="H98" s="179"/>
      <c r="I98" s="169"/>
      <c r="J98" s="169"/>
      <c r="K98" s="169"/>
      <c r="L98" s="170"/>
      <c r="M98" s="171"/>
      <c r="N98" s="167"/>
      <c r="O98" s="176"/>
      <c r="P98" s="167"/>
      <c r="Q98" s="167"/>
    </row>
    <row r="99" spans="1:17">
      <c r="A99" s="167"/>
      <c r="B99" s="181"/>
      <c r="C99" s="168"/>
      <c r="D99" s="168"/>
      <c r="E99" s="168"/>
      <c r="F99" s="182"/>
      <c r="G99" s="168"/>
      <c r="H99" s="179"/>
      <c r="I99" s="169"/>
      <c r="J99" s="171"/>
      <c r="K99" s="169"/>
      <c r="L99" s="170"/>
      <c r="M99" s="171"/>
      <c r="N99" s="167"/>
      <c r="O99" s="176"/>
      <c r="P99" s="167"/>
      <c r="Q99" s="167"/>
    </row>
    <row r="100" spans="1:17">
      <c r="A100" s="167"/>
      <c r="B100" s="181"/>
      <c r="C100" s="168"/>
      <c r="D100" s="168"/>
      <c r="E100" s="168"/>
      <c r="F100" s="182"/>
      <c r="G100" s="168"/>
      <c r="H100" s="179"/>
      <c r="I100" s="169"/>
      <c r="J100" s="171"/>
      <c r="K100" s="169"/>
      <c r="L100" s="170"/>
      <c r="M100" s="171"/>
      <c r="N100" s="167"/>
      <c r="O100" s="176"/>
      <c r="P100" s="167"/>
      <c r="Q100" s="167"/>
    </row>
    <row r="101" spans="1:17">
      <c r="A101" s="167"/>
      <c r="B101" s="181"/>
      <c r="C101" s="168"/>
      <c r="D101" s="168"/>
      <c r="E101" s="168"/>
      <c r="F101" s="182"/>
      <c r="G101" s="168"/>
      <c r="H101" s="179"/>
      <c r="I101" s="169"/>
      <c r="J101" s="169"/>
      <c r="K101" s="169"/>
      <c r="L101" s="170"/>
      <c r="M101" s="171"/>
      <c r="N101" s="167"/>
      <c r="O101" s="176"/>
      <c r="P101" s="167"/>
      <c r="Q101" s="167"/>
    </row>
    <row r="102" spans="1:17">
      <c r="A102" s="167"/>
      <c r="B102" s="181"/>
      <c r="C102" s="168"/>
      <c r="D102" s="168"/>
      <c r="E102" s="168"/>
      <c r="F102" s="168"/>
      <c r="G102" s="168"/>
      <c r="H102" s="179"/>
      <c r="I102" s="169"/>
      <c r="J102" s="169"/>
      <c r="K102" s="169"/>
      <c r="L102" s="170"/>
      <c r="M102" s="171"/>
      <c r="N102" s="167"/>
      <c r="O102" s="176"/>
      <c r="P102" s="167"/>
      <c r="Q102" s="167"/>
    </row>
  </sheetData>
  <mergeCells count="37">
    <mergeCell ref="P54:P55"/>
    <mergeCell ref="Q54:Q55"/>
    <mergeCell ref="A18:Q18"/>
    <mergeCell ref="A53:Q53"/>
    <mergeCell ref="A71:Q71"/>
    <mergeCell ref="K54:K55"/>
    <mergeCell ref="L54:L55"/>
    <mergeCell ref="M54:M55"/>
    <mergeCell ref="N54:N55"/>
    <mergeCell ref="O54:O55"/>
    <mergeCell ref="F54:F55"/>
    <mergeCell ref="G54:G55"/>
    <mergeCell ref="H54:H55"/>
    <mergeCell ref="I54:I55"/>
    <mergeCell ref="J54:J55"/>
    <mergeCell ref="A54:A55"/>
    <mergeCell ref="B54:B55"/>
    <mergeCell ref="C54:C55"/>
    <mergeCell ref="D54:D55"/>
    <mergeCell ref="E54:E55"/>
    <mergeCell ref="Q19:Q20"/>
    <mergeCell ref="B19:B20"/>
    <mergeCell ref="C19:C20"/>
    <mergeCell ref="D19:D20"/>
    <mergeCell ref="E19:E20"/>
    <mergeCell ref="O19:O20"/>
    <mergeCell ref="I19:I20"/>
    <mergeCell ref="J19:J20"/>
    <mergeCell ref="K19:K20"/>
    <mergeCell ref="L19:L20"/>
    <mergeCell ref="M19:M20"/>
    <mergeCell ref="N19:N20"/>
    <mergeCell ref="A19:A20"/>
    <mergeCell ref="G19:G20"/>
    <mergeCell ref="F19:F20"/>
    <mergeCell ref="H19:H20"/>
    <mergeCell ref="P19:P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37"/>
  <sheetViews>
    <sheetView zoomScaleNormal="100" workbookViewId="0">
      <selection activeCell="C1" sqref="C1:F37"/>
    </sheetView>
  </sheetViews>
  <sheetFormatPr defaultRowHeight="15"/>
  <cols>
    <col min="2" max="2" width="13.5703125" hidden="1" customWidth="1"/>
    <col min="3" max="6" width="13.5703125" customWidth="1"/>
    <col min="7" max="7" width="42.5703125" hidden="1" customWidth="1"/>
    <col min="8" max="8" width="42.5703125" style="198" hidden="1" customWidth="1"/>
    <col min="9" max="9" width="69.7109375" customWidth="1"/>
  </cols>
  <sheetData>
    <row r="1" spans="2:9" ht="34.5" thickBot="1">
      <c r="C1" s="321" t="s">
        <v>301</v>
      </c>
      <c r="D1" s="322"/>
      <c r="E1" s="322"/>
      <c r="F1" s="323"/>
      <c r="G1" s="206"/>
      <c r="H1" s="199"/>
    </row>
    <row r="2" spans="2:9">
      <c r="B2" s="205" t="s">
        <v>196</v>
      </c>
      <c r="C2" s="207" t="s">
        <v>197</v>
      </c>
      <c r="D2" s="208" t="s">
        <v>198</v>
      </c>
      <c r="E2" s="208" t="s">
        <v>201</v>
      </c>
      <c r="F2" s="209" t="s">
        <v>199</v>
      </c>
      <c r="G2" s="205" t="s">
        <v>202</v>
      </c>
      <c r="H2" s="204" t="s">
        <v>302</v>
      </c>
      <c r="I2" s="135" t="s">
        <v>303</v>
      </c>
    </row>
    <row r="3" spans="2:9">
      <c r="B3" s="203" t="str">
        <f>IF(C3&lt;&gt;"","SE(","")</f>
        <v>SE(</v>
      </c>
      <c r="C3" s="64" t="s">
        <v>298</v>
      </c>
      <c r="D3" t="s">
        <v>200</v>
      </c>
      <c r="E3" t="s">
        <v>314</v>
      </c>
      <c r="F3" s="65" t="s">
        <v>335</v>
      </c>
      <c r="G3" s="203" t="str">
        <f>CONCATENATE(B3,C3,D3,E3,";",F3,";")</f>
        <v>SE($A$78=DATI!$A$73;DATI!B73;</v>
      </c>
      <c r="H3" s="204" t="str">
        <f>IF(C3&lt;&gt;"",")","")</f>
        <v>)</v>
      </c>
      <c r="I3" t="str">
        <f>CONCATENATE("=",G3,G4,G5,G6,G7,G8,G9,G10,G11,G12,G13,G14,G15,G16,G17,G18,G19,G20,G21,G22,G23,G24,G25,G26,G27,G28,G29,G30,G31,G32,G33,G34,G35,G36,G37,"""""",H3,H4,H5,H6,H7,H8,H9,H10,H11,H12,H13,H14,H15,H16,H17,H18,H19,H20,H21,H22,H23,H24,H25,H26,H27,H28,H29,H30,H31,H32,H33,H34,H35,H36,H37)</f>
        <v>=SE($A$78=DATI!$A$73;DATI!B73;SE($A$78=DATI!$A$74;DATI!B74;SE($A$78=DATI!$A$75;DATI!B75;SE($A$78=DATI!$A$76;DATI!B76;SE($A$78=DATI!$A$77;DATI!B77;SE($A$78=DATI!$A$78;DATI!B78;SE($A$78=DATI!$A$79;DATI!B79;SE($A$78=DATI!$A$80;DATI!B80;SE($A$78=DATI!$A$81;DATI!B81;SE($A$78=DATI!$A$82;DATI!B82;SE($A$78=DATI!$A$83;DATI!B83;SE($A$78=DATI!$A$84;DATI!B84;SE($A$78=DATI!$A$85;DATI!B85;SE($A$78=DATI!$A$86;DATI!B86;SE($A$78=DATI!$A$87;DATI!B87;SE($A$78=DATI!$A$88;DATI!B88;SE($A$78=DATI!$A$89;DATI!B89;SE($A$78=DATI!$A$90;DATI!B90;SE($A$78=DATI!$A$91;DATI!B91;SE($A$78=DATI!$A$92;DATI!B92;SE($A$78=DATI!$A$93;DATI!B93;"")))))))))))))))))))))</v>
      </c>
    </row>
    <row r="4" spans="2:9">
      <c r="B4" s="203" t="str">
        <f t="shared" ref="B4:B37" si="0">IF(C4&lt;&gt;"","SE(","")</f>
        <v>SE(</v>
      </c>
      <c r="C4" s="64" t="s">
        <v>298</v>
      </c>
      <c r="D4" t="s">
        <v>200</v>
      </c>
      <c r="E4" t="s">
        <v>315</v>
      </c>
      <c r="F4" s="65" t="s">
        <v>336</v>
      </c>
      <c r="G4" s="203" t="str">
        <f t="shared" ref="G4:G23" si="1">CONCATENATE(B4,C4,D4,E4,";",F4,";")</f>
        <v>SE($A$78=DATI!$A$74;DATI!B74;</v>
      </c>
      <c r="H4" s="204" t="str">
        <f t="shared" ref="H4:H37" si="2">IF(C4&lt;&gt;"",")","")</f>
        <v>)</v>
      </c>
      <c r="I4" t="s">
        <v>356</v>
      </c>
    </row>
    <row r="5" spans="2:9">
      <c r="B5" s="203" t="str">
        <f t="shared" si="0"/>
        <v>SE(</v>
      </c>
      <c r="C5" s="64" t="s">
        <v>298</v>
      </c>
      <c r="D5" t="s">
        <v>200</v>
      </c>
      <c r="E5" t="s">
        <v>316</v>
      </c>
      <c r="F5" s="65" t="s">
        <v>337</v>
      </c>
      <c r="G5" s="203" t="str">
        <f t="shared" si="1"/>
        <v>SE($A$78=DATI!$A$75;DATI!B75;</v>
      </c>
      <c r="H5" s="204" t="str">
        <f t="shared" si="2"/>
        <v>)</v>
      </c>
    </row>
    <row r="6" spans="2:9">
      <c r="B6" s="203" t="str">
        <f t="shared" si="0"/>
        <v>SE(</v>
      </c>
      <c r="C6" s="64" t="s">
        <v>298</v>
      </c>
      <c r="D6" t="s">
        <v>200</v>
      </c>
      <c r="E6" t="s">
        <v>317</v>
      </c>
      <c r="F6" s="65" t="s">
        <v>338</v>
      </c>
      <c r="G6" s="203" t="str">
        <f t="shared" si="1"/>
        <v>SE($A$78=DATI!$A$76;DATI!B76;</v>
      </c>
      <c r="H6" s="204" t="str">
        <f t="shared" si="2"/>
        <v>)</v>
      </c>
    </row>
    <row r="7" spans="2:9">
      <c r="B7" s="203" t="str">
        <f t="shared" si="0"/>
        <v>SE(</v>
      </c>
      <c r="C7" s="64" t="s">
        <v>298</v>
      </c>
      <c r="D7" t="s">
        <v>200</v>
      </c>
      <c r="E7" t="s">
        <v>318</v>
      </c>
      <c r="F7" s="65" t="s">
        <v>339</v>
      </c>
      <c r="G7" s="203" t="str">
        <f t="shared" si="1"/>
        <v>SE($A$78=DATI!$A$77;DATI!B77;</v>
      </c>
      <c r="H7" s="204" t="str">
        <f t="shared" si="2"/>
        <v>)</v>
      </c>
    </row>
    <row r="8" spans="2:9">
      <c r="B8" s="203" t="str">
        <f t="shared" si="0"/>
        <v>SE(</v>
      </c>
      <c r="C8" s="64" t="s">
        <v>298</v>
      </c>
      <c r="D8" t="s">
        <v>200</v>
      </c>
      <c r="E8" t="s">
        <v>319</v>
      </c>
      <c r="F8" s="65" t="s">
        <v>340</v>
      </c>
      <c r="G8" s="203" t="str">
        <f t="shared" si="1"/>
        <v>SE($A$78=DATI!$A$78;DATI!B78;</v>
      </c>
      <c r="H8" s="204" t="str">
        <f t="shared" si="2"/>
        <v>)</v>
      </c>
    </row>
    <row r="9" spans="2:9">
      <c r="B9" s="203" t="str">
        <f t="shared" si="0"/>
        <v>SE(</v>
      </c>
      <c r="C9" s="64" t="s">
        <v>298</v>
      </c>
      <c r="D9" t="s">
        <v>200</v>
      </c>
      <c r="E9" t="s">
        <v>320</v>
      </c>
      <c r="F9" s="65" t="s">
        <v>341</v>
      </c>
      <c r="G9" s="203" t="str">
        <f t="shared" si="1"/>
        <v>SE($A$78=DATI!$A$79;DATI!B79;</v>
      </c>
      <c r="H9" s="204" t="str">
        <f t="shared" si="2"/>
        <v>)</v>
      </c>
    </row>
    <row r="10" spans="2:9">
      <c r="B10" s="203" t="str">
        <f t="shared" si="0"/>
        <v>SE(</v>
      </c>
      <c r="C10" s="64" t="s">
        <v>298</v>
      </c>
      <c r="D10" t="s">
        <v>200</v>
      </c>
      <c r="E10" t="s">
        <v>321</v>
      </c>
      <c r="F10" s="65" t="s">
        <v>342</v>
      </c>
      <c r="G10" s="203" t="str">
        <f t="shared" si="1"/>
        <v>SE($A$78=DATI!$A$80;DATI!B80;</v>
      </c>
      <c r="H10" s="204" t="str">
        <f t="shared" si="2"/>
        <v>)</v>
      </c>
    </row>
    <row r="11" spans="2:9">
      <c r="B11" s="203" t="str">
        <f t="shared" si="0"/>
        <v>SE(</v>
      </c>
      <c r="C11" s="64" t="s">
        <v>298</v>
      </c>
      <c r="D11" t="s">
        <v>200</v>
      </c>
      <c r="E11" t="s">
        <v>322</v>
      </c>
      <c r="F11" s="65" t="s">
        <v>343</v>
      </c>
      <c r="G11" s="203" t="str">
        <f t="shared" si="1"/>
        <v>SE($A$78=DATI!$A$81;DATI!B81;</v>
      </c>
      <c r="H11" s="204" t="str">
        <f t="shared" si="2"/>
        <v>)</v>
      </c>
    </row>
    <row r="12" spans="2:9">
      <c r="B12" s="203" t="str">
        <f t="shared" si="0"/>
        <v>SE(</v>
      </c>
      <c r="C12" s="64" t="s">
        <v>298</v>
      </c>
      <c r="D12" t="s">
        <v>200</v>
      </c>
      <c r="E12" t="s">
        <v>323</v>
      </c>
      <c r="F12" s="65" t="s">
        <v>344</v>
      </c>
      <c r="G12" s="203" t="str">
        <f t="shared" si="1"/>
        <v>SE($A$78=DATI!$A$82;DATI!B82;</v>
      </c>
      <c r="H12" s="204" t="str">
        <f t="shared" si="2"/>
        <v>)</v>
      </c>
    </row>
    <row r="13" spans="2:9">
      <c r="B13" s="203" t="str">
        <f t="shared" si="0"/>
        <v>SE(</v>
      </c>
      <c r="C13" s="64" t="s">
        <v>298</v>
      </c>
      <c r="D13" t="s">
        <v>200</v>
      </c>
      <c r="E13" t="s">
        <v>324</v>
      </c>
      <c r="F13" s="65" t="s">
        <v>345</v>
      </c>
      <c r="G13" s="203" t="str">
        <f t="shared" si="1"/>
        <v>SE($A$78=DATI!$A$83;DATI!B83;</v>
      </c>
      <c r="H13" s="204" t="str">
        <f t="shared" si="2"/>
        <v>)</v>
      </c>
    </row>
    <row r="14" spans="2:9">
      <c r="B14" s="203" t="str">
        <f t="shared" si="0"/>
        <v>SE(</v>
      </c>
      <c r="C14" s="64" t="s">
        <v>298</v>
      </c>
      <c r="D14" t="s">
        <v>200</v>
      </c>
      <c r="E14" t="s">
        <v>325</v>
      </c>
      <c r="F14" s="65" t="s">
        <v>346</v>
      </c>
      <c r="G14" s="203" t="str">
        <f t="shared" si="1"/>
        <v>SE($A$78=DATI!$A$84;DATI!B84;</v>
      </c>
      <c r="H14" s="204" t="str">
        <f t="shared" si="2"/>
        <v>)</v>
      </c>
    </row>
    <row r="15" spans="2:9">
      <c r="B15" s="203" t="str">
        <f t="shared" si="0"/>
        <v>SE(</v>
      </c>
      <c r="C15" s="64" t="s">
        <v>298</v>
      </c>
      <c r="D15" t="s">
        <v>200</v>
      </c>
      <c r="E15" t="s">
        <v>326</v>
      </c>
      <c r="F15" s="65" t="s">
        <v>347</v>
      </c>
      <c r="G15" s="203" t="str">
        <f t="shared" si="1"/>
        <v>SE($A$78=DATI!$A$85;DATI!B85;</v>
      </c>
      <c r="H15" s="204" t="str">
        <f t="shared" si="2"/>
        <v>)</v>
      </c>
    </row>
    <row r="16" spans="2:9">
      <c r="B16" s="203" t="str">
        <f t="shared" si="0"/>
        <v>SE(</v>
      </c>
      <c r="C16" s="64" t="s">
        <v>298</v>
      </c>
      <c r="D16" t="s">
        <v>200</v>
      </c>
      <c r="E16" t="s">
        <v>327</v>
      </c>
      <c r="F16" s="65" t="s">
        <v>348</v>
      </c>
      <c r="G16" s="203" t="str">
        <f t="shared" si="1"/>
        <v>SE($A$78=DATI!$A$86;DATI!B86;</v>
      </c>
      <c r="H16" s="204" t="str">
        <f t="shared" si="2"/>
        <v>)</v>
      </c>
    </row>
    <row r="17" spans="2:8">
      <c r="B17" s="203" t="str">
        <f t="shared" si="0"/>
        <v>SE(</v>
      </c>
      <c r="C17" s="64" t="s">
        <v>298</v>
      </c>
      <c r="D17" t="s">
        <v>200</v>
      </c>
      <c r="E17" t="s">
        <v>328</v>
      </c>
      <c r="F17" s="65" t="s">
        <v>349</v>
      </c>
      <c r="G17" s="203" t="str">
        <f t="shared" si="1"/>
        <v>SE($A$78=DATI!$A$87;DATI!B87;</v>
      </c>
      <c r="H17" s="204" t="str">
        <f t="shared" si="2"/>
        <v>)</v>
      </c>
    </row>
    <row r="18" spans="2:8">
      <c r="B18" s="203" t="str">
        <f t="shared" si="0"/>
        <v>SE(</v>
      </c>
      <c r="C18" s="64" t="s">
        <v>298</v>
      </c>
      <c r="D18" t="s">
        <v>200</v>
      </c>
      <c r="E18" t="s">
        <v>329</v>
      </c>
      <c r="F18" s="65" t="s">
        <v>350</v>
      </c>
      <c r="G18" s="203" t="str">
        <f t="shared" si="1"/>
        <v>SE($A$78=DATI!$A$88;DATI!B88;</v>
      </c>
      <c r="H18" s="204" t="str">
        <f t="shared" si="2"/>
        <v>)</v>
      </c>
    </row>
    <row r="19" spans="2:8">
      <c r="B19" s="203" t="str">
        <f t="shared" si="0"/>
        <v>SE(</v>
      </c>
      <c r="C19" s="64" t="s">
        <v>298</v>
      </c>
      <c r="D19" t="s">
        <v>200</v>
      </c>
      <c r="E19" t="s">
        <v>330</v>
      </c>
      <c r="F19" s="65" t="s">
        <v>351</v>
      </c>
      <c r="G19" s="203" t="str">
        <f t="shared" si="1"/>
        <v>SE($A$78=DATI!$A$89;DATI!B89;</v>
      </c>
      <c r="H19" s="204" t="str">
        <f t="shared" si="2"/>
        <v>)</v>
      </c>
    </row>
    <row r="20" spans="2:8">
      <c r="B20" s="203" t="str">
        <f t="shared" si="0"/>
        <v>SE(</v>
      </c>
      <c r="C20" s="64" t="s">
        <v>298</v>
      </c>
      <c r="D20" t="s">
        <v>200</v>
      </c>
      <c r="E20" t="s">
        <v>331</v>
      </c>
      <c r="F20" s="65" t="s">
        <v>352</v>
      </c>
      <c r="G20" s="203" t="str">
        <f t="shared" si="1"/>
        <v>SE($A$78=DATI!$A$90;DATI!B90;</v>
      </c>
      <c r="H20" s="204" t="str">
        <f t="shared" si="2"/>
        <v>)</v>
      </c>
    </row>
    <row r="21" spans="2:8">
      <c r="B21" s="203" t="str">
        <f t="shared" si="0"/>
        <v>SE(</v>
      </c>
      <c r="C21" s="64" t="s">
        <v>298</v>
      </c>
      <c r="D21" t="s">
        <v>200</v>
      </c>
      <c r="E21" t="s">
        <v>332</v>
      </c>
      <c r="F21" s="65" t="s">
        <v>353</v>
      </c>
      <c r="G21" s="203" t="str">
        <f t="shared" si="1"/>
        <v>SE($A$78=DATI!$A$91;DATI!B91;</v>
      </c>
      <c r="H21" s="204" t="str">
        <f t="shared" si="2"/>
        <v>)</v>
      </c>
    </row>
    <row r="22" spans="2:8">
      <c r="B22" s="203" t="str">
        <f t="shared" si="0"/>
        <v>SE(</v>
      </c>
      <c r="C22" s="64" t="s">
        <v>298</v>
      </c>
      <c r="D22" t="s">
        <v>200</v>
      </c>
      <c r="E22" t="s">
        <v>333</v>
      </c>
      <c r="F22" s="65" t="s">
        <v>354</v>
      </c>
      <c r="G22" s="203" t="str">
        <f t="shared" si="1"/>
        <v>SE($A$78=DATI!$A$92;DATI!B92;</v>
      </c>
      <c r="H22" s="204" t="str">
        <f t="shared" si="2"/>
        <v>)</v>
      </c>
    </row>
    <row r="23" spans="2:8">
      <c r="B23" s="203" t="str">
        <f t="shared" si="0"/>
        <v>SE(</v>
      </c>
      <c r="C23" s="64" t="s">
        <v>298</v>
      </c>
      <c r="D23" t="s">
        <v>200</v>
      </c>
      <c r="E23" t="s">
        <v>334</v>
      </c>
      <c r="F23" s="65" t="s">
        <v>355</v>
      </c>
      <c r="G23" s="203" t="str">
        <f t="shared" si="1"/>
        <v>SE($A$78=DATI!$A$93;DATI!B93;</v>
      </c>
      <c r="H23" s="204" t="str">
        <f t="shared" si="2"/>
        <v>)</v>
      </c>
    </row>
    <row r="24" spans="2:8">
      <c r="B24" s="203" t="str">
        <f t="shared" si="0"/>
        <v/>
      </c>
      <c r="C24" s="64"/>
      <c r="F24" s="65"/>
      <c r="G24" s="203"/>
      <c r="H24" s="204" t="str">
        <f t="shared" si="2"/>
        <v/>
      </c>
    </row>
    <row r="25" spans="2:8">
      <c r="B25" s="203" t="str">
        <f t="shared" si="0"/>
        <v/>
      </c>
      <c r="C25" s="64"/>
      <c r="F25" s="65"/>
      <c r="G25" s="203"/>
      <c r="H25" s="204" t="str">
        <f t="shared" si="2"/>
        <v/>
      </c>
    </row>
    <row r="26" spans="2:8">
      <c r="B26" s="203" t="str">
        <f t="shared" si="0"/>
        <v/>
      </c>
      <c r="C26" s="64"/>
      <c r="F26" s="65"/>
      <c r="G26" s="203"/>
      <c r="H26" s="204" t="str">
        <f t="shared" si="2"/>
        <v/>
      </c>
    </row>
    <row r="27" spans="2:8">
      <c r="B27" s="203" t="str">
        <f t="shared" si="0"/>
        <v/>
      </c>
      <c r="C27" s="64"/>
      <c r="F27" s="65"/>
      <c r="G27" s="203"/>
      <c r="H27" s="204" t="str">
        <f t="shared" si="2"/>
        <v/>
      </c>
    </row>
    <row r="28" spans="2:8">
      <c r="B28" s="203" t="str">
        <f t="shared" si="0"/>
        <v/>
      </c>
      <c r="C28" s="64"/>
      <c r="F28" s="65"/>
      <c r="G28" s="203"/>
      <c r="H28" s="204" t="str">
        <f t="shared" si="2"/>
        <v/>
      </c>
    </row>
    <row r="29" spans="2:8">
      <c r="B29" s="203" t="str">
        <f t="shared" si="0"/>
        <v/>
      </c>
      <c r="C29" s="64"/>
      <c r="F29" s="65"/>
      <c r="G29" s="203"/>
      <c r="H29" s="204" t="str">
        <f t="shared" si="2"/>
        <v/>
      </c>
    </row>
    <row r="30" spans="2:8">
      <c r="B30" s="203" t="str">
        <f t="shared" si="0"/>
        <v/>
      </c>
      <c r="C30" s="64"/>
      <c r="F30" s="65"/>
      <c r="G30" s="203"/>
      <c r="H30" s="204" t="str">
        <f t="shared" si="2"/>
        <v/>
      </c>
    </row>
    <row r="31" spans="2:8">
      <c r="B31" s="203" t="str">
        <f t="shared" si="0"/>
        <v/>
      </c>
      <c r="C31" s="64"/>
      <c r="F31" s="65"/>
      <c r="G31" s="203"/>
      <c r="H31" s="204" t="str">
        <f t="shared" si="2"/>
        <v/>
      </c>
    </row>
    <row r="32" spans="2:8">
      <c r="B32" s="203" t="str">
        <f t="shared" si="0"/>
        <v/>
      </c>
      <c r="C32" s="64"/>
      <c r="F32" s="65"/>
      <c r="G32" s="203"/>
      <c r="H32" s="204" t="str">
        <f t="shared" si="2"/>
        <v/>
      </c>
    </row>
    <row r="33" spans="2:8">
      <c r="B33" s="203" t="str">
        <f t="shared" si="0"/>
        <v/>
      </c>
      <c r="C33" s="64"/>
      <c r="F33" s="65"/>
      <c r="G33" s="203"/>
      <c r="H33" s="204" t="str">
        <f t="shared" si="2"/>
        <v/>
      </c>
    </row>
    <row r="34" spans="2:8">
      <c r="B34" s="203" t="str">
        <f t="shared" si="0"/>
        <v/>
      </c>
      <c r="C34" s="64"/>
      <c r="F34" s="65"/>
      <c r="G34" s="203"/>
      <c r="H34" s="204" t="str">
        <f t="shared" si="2"/>
        <v/>
      </c>
    </row>
    <row r="35" spans="2:8">
      <c r="B35" s="203" t="str">
        <f t="shared" si="0"/>
        <v/>
      </c>
      <c r="C35" s="64"/>
      <c r="F35" s="65"/>
      <c r="G35" s="203"/>
      <c r="H35" s="204" t="str">
        <f t="shared" si="2"/>
        <v/>
      </c>
    </row>
    <row r="36" spans="2:8">
      <c r="B36" s="203" t="str">
        <f t="shared" si="0"/>
        <v/>
      </c>
      <c r="C36" s="64"/>
      <c r="F36" s="65"/>
      <c r="G36" s="203"/>
      <c r="H36" s="204" t="str">
        <f t="shared" si="2"/>
        <v/>
      </c>
    </row>
    <row r="37" spans="2:8" ht="15.75" thickBot="1">
      <c r="B37" s="203" t="str">
        <f t="shared" si="0"/>
        <v/>
      </c>
      <c r="C37" s="200"/>
      <c r="D37" s="201"/>
      <c r="E37" s="201"/>
      <c r="F37" s="202"/>
      <c r="G37" s="203"/>
      <c r="H37" s="204" t="str">
        <f t="shared" si="2"/>
        <v/>
      </c>
    </row>
  </sheetData>
  <mergeCells count="1">
    <mergeCell ref="C1:F1"/>
  </mergeCells>
  <phoneticPr fontId="7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RUF</vt:lpstr>
      <vt:lpstr>DATI</vt:lpstr>
      <vt:lpstr>Formule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Ufficio Tecnico</dc:creator>
  <cp:lastModifiedBy>Ufficio Tecnico - Comune di Ruffrè-Mendola</cp:lastModifiedBy>
  <cp:lastPrinted>2020-06-22T12:09:20Z</cp:lastPrinted>
  <dcterms:created xsi:type="dcterms:W3CDTF">2020-01-30T13:44:33Z</dcterms:created>
  <dcterms:modified xsi:type="dcterms:W3CDTF">2023-10-09T07:02:47Z</dcterms:modified>
</cp:coreProperties>
</file>